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اهم الزيادات" sheetId="5" r:id="rId1"/>
    <sheet name="مصدق" sheetId="6" state="hidden" r:id="rId2"/>
    <sheet name="مقترح" sheetId="7" state="hidden" r:id="rId3"/>
    <sheet name="متفق" sheetId="8" state="hidden" r:id="rId4"/>
  </sheets>
  <calcPr calcId="125725"/>
</workbook>
</file>

<file path=xl/calcChain.xml><?xml version="1.0" encoding="utf-8"?>
<calcChain xmlns="http://schemas.openxmlformats.org/spreadsheetml/2006/main">
  <c r="M84" i="6"/>
  <c r="O84" s="1"/>
  <c r="L84"/>
  <c r="O83"/>
  <c r="M83"/>
  <c r="L83"/>
  <c r="M82"/>
  <c r="O82" s="1"/>
  <c r="L82"/>
  <c r="O81"/>
  <c r="M81"/>
  <c r="L81"/>
  <c r="M80"/>
  <c r="O80" s="1"/>
  <c r="L80"/>
  <c r="O79"/>
  <c r="M79"/>
  <c r="L79"/>
  <c r="M78"/>
  <c r="O78" s="1"/>
  <c r="L78"/>
  <c r="O77"/>
  <c r="M77"/>
  <c r="L77"/>
  <c r="M76"/>
  <c r="O76" s="1"/>
  <c r="L76"/>
  <c r="O75"/>
  <c r="M75"/>
  <c r="L75"/>
  <c r="M74"/>
  <c r="O74" s="1"/>
  <c r="L74"/>
  <c r="O73"/>
  <c r="M73"/>
  <c r="L73"/>
  <c r="N72"/>
  <c r="K72"/>
  <c r="J72"/>
  <c r="I72"/>
  <c r="H72"/>
  <c r="G72"/>
  <c r="F72"/>
  <c r="E72"/>
  <c r="D72"/>
  <c r="L72" s="1"/>
  <c r="C72"/>
  <c r="M72" s="1"/>
  <c r="O72" s="1"/>
  <c r="M71"/>
  <c r="O71" s="1"/>
  <c r="L71"/>
  <c r="M70"/>
  <c r="O70" s="1"/>
  <c r="L70"/>
  <c r="M69"/>
  <c r="O69" s="1"/>
  <c r="L69"/>
  <c r="M68"/>
  <c r="O68" s="1"/>
  <c r="L68"/>
  <c r="M67"/>
  <c r="O67" s="1"/>
  <c r="L67"/>
  <c r="M66"/>
  <c r="O66" s="1"/>
  <c r="L66"/>
  <c r="M65"/>
  <c r="O65" s="1"/>
  <c r="L65"/>
  <c r="M64"/>
  <c r="O64" s="1"/>
  <c r="L64"/>
  <c r="M63"/>
  <c r="O63" s="1"/>
  <c r="L63"/>
  <c r="M62"/>
  <c r="O62" s="1"/>
  <c r="L62"/>
  <c r="M61"/>
  <c r="O61" s="1"/>
  <c r="L61"/>
  <c r="M60"/>
  <c r="O60" s="1"/>
  <c r="L60"/>
  <c r="M59"/>
  <c r="O59" s="1"/>
  <c r="L59"/>
  <c r="M58"/>
  <c r="O58" s="1"/>
  <c r="L58"/>
  <c r="M57"/>
  <c r="O57" s="1"/>
  <c r="L57"/>
  <c r="M56"/>
  <c r="O56" s="1"/>
  <c r="L56"/>
  <c r="M55"/>
  <c r="O55" s="1"/>
  <c r="L55"/>
  <c r="M54"/>
  <c r="O54" s="1"/>
  <c r="L54"/>
  <c r="M53"/>
  <c r="O53" s="1"/>
  <c r="L53"/>
  <c r="M52"/>
  <c r="O52" s="1"/>
  <c r="L52"/>
  <c r="M51"/>
  <c r="O51" s="1"/>
  <c r="L51"/>
  <c r="M50"/>
  <c r="O50" s="1"/>
  <c r="L50"/>
  <c r="M49"/>
  <c r="O49" s="1"/>
  <c r="L49"/>
  <c r="M48"/>
  <c r="O48" s="1"/>
  <c r="L48"/>
  <c r="M47"/>
  <c r="O47" s="1"/>
  <c r="L47"/>
  <c r="M42"/>
  <c r="O42" s="1"/>
  <c r="L42"/>
  <c r="M41"/>
  <c r="O41" s="1"/>
  <c r="L41"/>
  <c r="N40"/>
  <c r="K40"/>
  <c r="J40"/>
  <c r="I40"/>
  <c r="H40"/>
  <c r="G40"/>
  <c r="F40"/>
  <c r="E40"/>
  <c r="D40"/>
  <c r="L40" s="1"/>
  <c r="C40"/>
  <c r="M40" s="1"/>
  <c r="O40" s="1"/>
  <c r="M39"/>
  <c r="O39" s="1"/>
  <c r="L39"/>
  <c r="M38"/>
  <c r="O38" s="1"/>
  <c r="L38"/>
  <c r="M37"/>
  <c r="O37" s="1"/>
  <c r="L37"/>
  <c r="M36"/>
  <c r="O36" s="1"/>
  <c r="L36"/>
  <c r="M35"/>
  <c r="O35" s="1"/>
  <c r="L35"/>
  <c r="M34"/>
  <c r="O34" s="1"/>
  <c r="L34"/>
  <c r="M33"/>
  <c r="O33" s="1"/>
  <c r="L33"/>
  <c r="M32"/>
  <c r="O32" s="1"/>
  <c r="L32"/>
  <c r="M31"/>
  <c r="O31" s="1"/>
  <c r="L31"/>
  <c r="M30"/>
  <c r="O30" s="1"/>
  <c r="L30"/>
  <c r="M29"/>
  <c r="O29" s="1"/>
  <c r="L29"/>
  <c r="M28"/>
  <c r="O28" s="1"/>
  <c r="L28"/>
  <c r="M27"/>
  <c r="O27" s="1"/>
  <c r="L27"/>
  <c r="M26"/>
  <c r="O26" s="1"/>
  <c r="L26"/>
  <c r="M25"/>
  <c r="O25" s="1"/>
  <c r="L25"/>
  <c r="M24"/>
  <c r="O24" s="1"/>
  <c r="L24"/>
  <c r="M23"/>
  <c r="O23" s="1"/>
  <c r="L23"/>
  <c r="M22"/>
  <c r="O22" s="1"/>
  <c r="L22"/>
  <c r="M21"/>
  <c r="O21" s="1"/>
  <c r="L21"/>
  <c r="M20"/>
  <c r="O20" s="1"/>
  <c r="L20"/>
  <c r="M19"/>
  <c r="O19" s="1"/>
  <c r="L19"/>
  <c r="M18"/>
  <c r="O18" s="1"/>
  <c r="L18"/>
  <c r="M17"/>
  <c r="O17" s="1"/>
  <c r="L17"/>
  <c r="N16"/>
  <c r="K16"/>
  <c r="J16"/>
  <c r="I16"/>
  <c r="H16"/>
  <c r="G16"/>
  <c r="F16"/>
  <c r="E16"/>
  <c r="D16"/>
  <c r="L16" s="1"/>
  <c r="C16"/>
  <c r="M16" s="1"/>
  <c r="O16" s="1"/>
  <c r="M15"/>
  <c r="O15" s="1"/>
  <c r="L15"/>
  <c r="M14"/>
  <c r="O14" s="1"/>
  <c r="L14"/>
  <c r="N13"/>
  <c r="K13"/>
  <c r="J13"/>
  <c r="I13"/>
  <c r="H13"/>
  <c r="G13"/>
  <c r="F13"/>
  <c r="E13"/>
  <c r="D13"/>
  <c r="L13" s="1"/>
  <c r="C13"/>
  <c r="M13" s="1"/>
  <c r="O13" s="1"/>
  <c r="M12"/>
  <c r="O12" s="1"/>
  <c r="L12"/>
  <c r="M11"/>
  <c r="O11" s="1"/>
  <c r="L11"/>
  <c r="M10"/>
  <c r="O10" s="1"/>
  <c r="L10"/>
  <c r="M9"/>
  <c r="O9" s="1"/>
  <c r="L9"/>
  <c r="M8"/>
  <c r="O8" s="1"/>
  <c r="L8"/>
  <c r="M7"/>
  <c r="O7" s="1"/>
  <c r="L7"/>
  <c r="N6"/>
  <c r="N85" s="1"/>
  <c r="K6"/>
  <c r="K85" s="1"/>
  <c r="J6"/>
  <c r="J85" s="1"/>
  <c r="I6"/>
  <c r="I85" s="1"/>
  <c r="H6"/>
  <c r="H85" s="1"/>
  <c r="G6"/>
  <c r="G85" s="1"/>
  <c r="F6"/>
  <c r="F85" s="1"/>
  <c r="E6"/>
  <c r="E85" s="1"/>
  <c r="D6"/>
  <c r="D85" s="1"/>
  <c r="C6"/>
  <c r="M6" s="1"/>
  <c r="O6" l="1"/>
  <c r="O85" s="1"/>
  <c r="M85"/>
  <c r="L6"/>
  <c r="L85" s="1"/>
  <c r="C85"/>
  <c r="M84" i="8" l="1"/>
  <c r="O84" s="1"/>
  <c r="L84"/>
  <c r="M83"/>
  <c r="O83" s="1"/>
  <c r="L83"/>
  <c r="M82"/>
  <c r="O82" s="1"/>
  <c r="L82"/>
  <c r="M81"/>
  <c r="O81" s="1"/>
  <c r="L81"/>
  <c r="M80"/>
  <c r="O80" s="1"/>
  <c r="L80"/>
  <c r="M79"/>
  <c r="O79" s="1"/>
  <c r="L79"/>
  <c r="M78"/>
  <c r="O78" s="1"/>
  <c r="L78"/>
  <c r="M77"/>
  <c r="O77" s="1"/>
  <c r="L77"/>
  <c r="M76"/>
  <c r="O76" s="1"/>
  <c r="L76"/>
  <c r="M75"/>
  <c r="O75" s="1"/>
  <c r="L75"/>
  <c r="M74"/>
  <c r="O74" s="1"/>
  <c r="L74"/>
  <c r="N73"/>
  <c r="K73"/>
  <c r="J73"/>
  <c r="I73"/>
  <c r="H73"/>
  <c r="G73"/>
  <c r="F73"/>
  <c r="E73"/>
  <c r="D73"/>
  <c r="L73" s="1"/>
  <c r="C73"/>
  <c r="M73" s="1"/>
  <c r="O73" s="1"/>
  <c r="O72"/>
  <c r="M72"/>
  <c r="L72"/>
  <c r="M71"/>
  <c r="O71" s="1"/>
  <c r="L71"/>
  <c r="O70"/>
  <c r="M70"/>
  <c r="L70"/>
  <c r="M69"/>
  <c r="O69" s="1"/>
  <c r="L69"/>
  <c r="O68"/>
  <c r="M68"/>
  <c r="L68"/>
  <c r="M67"/>
  <c r="O67" s="1"/>
  <c r="L67"/>
  <c r="O66"/>
  <c r="M66"/>
  <c r="L66"/>
  <c r="M65"/>
  <c r="O65" s="1"/>
  <c r="L65"/>
  <c r="O64"/>
  <c r="M64"/>
  <c r="L64"/>
  <c r="M63"/>
  <c r="O63" s="1"/>
  <c r="L63"/>
  <c r="O62"/>
  <c r="M62"/>
  <c r="L62"/>
  <c r="M61"/>
  <c r="O61" s="1"/>
  <c r="L61"/>
  <c r="O60"/>
  <c r="M60"/>
  <c r="L60"/>
  <c r="M59"/>
  <c r="O59" s="1"/>
  <c r="L59"/>
  <c r="O58"/>
  <c r="M58"/>
  <c r="L58"/>
  <c r="M57"/>
  <c r="O57" s="1"/>
  <c r="L57"/>
  <c r="O56"/>
  <c r="M56"/>
  <c r="L56"/>
  <c r="M55"/>
  <c r="O55" s="1"/>
  <c r="L55"/>
  <c r="O54"/>
  <c r="M54"/>
  <c r="L54"/>
  <c r="M53"/>
  <c r="O53" s="1"/>
  <c r="L53"/>
  <c r="O52"/>
  <c r="M52"/>
  <c r="L52"/>
  <c r="M51"/>
  <c r="O51" s="1"/>
  <c r="L51"/>
  <c r="O50"/>
  <c r="M50"/>
  <c r="L50"/>
  <c r="M49"/>
  <c r="O49" s="1"/>
  <c r="L49"/>
  <c r="O48"/>
  <c r="M48"/>
  <c r="L48"/>
  <c r="M43"/>
  <c r="O43" s="1"/>
  <c r="L43"/>
  <c r="M42"/>
  <c r="O42" s="1"/>
  <c r="L42"/>
  <c r="N41"/>
  <c r="K41"/>
  <c r="J41"/>
  <c r="I41"/>
  <c r="H41"/>
  <c r="G41"/>
  <c r="F41"/>
  <c r="E41"/>
  <c r="D41"/>
  <c r="L41" s="1"/>
  <c r="C41"/>
  <c r="M41" s="1"/>
  <c r="O41" s="1"/>
  <c r="M40"/>
  <c r="O40" s="1"/>
  <c r="L40"/>
  <c r="M39"/>
  <c r="O39" s="1"/>
  <c r="L39"/>
  <c r="M38"/>
  <c r="O38" s="1"/>
  <c r="L38"/>
  <c r="M37"/>
  <c r="O37" s="1"/>
  <c r="L37"/>
  <c r="M36"/>
  <c r="O36" s="1"/>
  <c r="L36"/>
  <c r="M35"/>
  <c r="O35" s="1"/>
  <c r="L35"/>
  <c r="M34"/>
  <c r="O34" s="1"/>
  <c r="L34"/>
  <c r="M33"/>
  <c r="O33" s="1"/>
  <c r="L33"/>
  <c r="M32"/>
  <c r="O32" s="1"/>
  <c r="L32"/>
  <c r="M31"/>
  <c r="O31" s="1"/>
  <c r="L31"/>
  <c r="M30"/>
  <c r="O30" s="1"/>
  <c r="L30"/>
  <c r="M29"/>
  <c r="O29" s="1"/>
  <c r="L29"/>
  <c r="M28"/>
  <c r="O28" s="1"/>
  <c r="L28"/>
  <c r="M27"/>
  <c r="O27" s="1"/>
  <c r="L27"/>
  <c r="M26"/>
  <c r="O26" s="1"/>
  <c r="L26"/>
  <c r="M25"/>
  <c r="O25" s="1"/>
  <c r="L25"/>
  <c r="M24"/>
  <c r="O24" s="1"/>
  <c r="L24"/>
  <c r="M23"/>
  <c r="O23" s="1"/>
  <c r="L23"/>
  <c r="M22"/>
  <c r="O22" s="1"/>
  <c r="L22"/>
  <c r="M21"/>
  <c r="O21" s="1"/>
  <c r="L21"/>
  <c r="M20"/>
  <c r="O20" s="1"/>
  <c r="L20"/>
  <c r="M19"/>
  <c r="O19" s="1"/>
  <c r="L19"/>
  <c r="M18"/>
  <c r="O18" s="1"/>
  <c r="O17" s="1"/>
  <c r="L18"/>
  <c r="N17"/>
  <c r="M17"/>
  <c r="L17"/>
  <c r="K17"/>
  <c r="J17"/>
  <c r="I17"/>
  <c r="H17"/>
  <c r="G17"/>
  <c r="F17"/>
  <c r="E17"/>
  <c r="D17"/>
  <c r="C17"/>
  <c r="M16"/>
  <c r="O16" s="1"/>
  <c r="L16"/>
  <c r="M15"/>
  <c r="O15" s="1"/>
  <c r="L15"/>
  <c r="N14"/>
  <c r="K14"/>
  <c r="J14"/>
  <c r="I14"/>
  <c r="H14"/>
  <c r="G14"/>
  <c r="F14"/>
  <c r="E14"/>
  <c r="D14"/>
  <c r="L14" s="1"/>
  <c r="C14"/>
  <c r="M14" s="1"/>
  <c r="O14" s="1"/>
  <c r="M13"/>
  <c r="O13" s="1"/>
  <c r="L13"/>
  <c r="M12"/>
  <c r="O12" s="1"/>
  <c r="L12"/>
  <c r="M11"/>
  <c r="O11" s="1"/>
  <c r="L11"/>
  <c r="M10"/>
  <c r="O10" s="1"/>
  <c r="L10"/>
  <c r="M9"/>
  <c r="O9" s="1"/>
  <c r="L9"/>
  <c r="M8"/>
  <c r="O8" s="1"/>
  <c r="L8"/>
  <c r="M7"/>
  <c r="O7" s="1"/>
  <c r="L7"/>
  <c r="N6"/>
  <c r="N85" s="1"/>
  <c r="K6"/>
  <c r="K85" s="1"/>
  <c r="J6"/>
  <c r="J85" s="1"/>
  <c r="I6"/>
  <c r="I85" s="1"/>
  <c r="H6"/>
  <c r="H85" s="1"/>
  <c r="G6"/>
  <c r="G85" s="1"/>
  <c r="F6"/>
  <c r="F85" s="1"/>
  <c r="E6"/>
  <c r="E85" s="1"/>
  <c r="D6"/>
  <c r="D85" s="1"/>
  <c r="C6"/>
  <c r="M6" s="1"/>
  <c r="M84" i="7"/>
  <c r="O84" s="1"/>
  <c r="L84"/>
  <c r="M83"/>
  <c r="O83" s="1"/>
  <c r="L83"/>
  <c r="M82"/>
  <c r="O82" s="1"/>
  <c r="L82"/>
  <c r="M81"/>
  <c r="O81" s="1"/>
  <c r="L81"/>
  <c r="M80"/>
  <c r="O80" s="1"/>
  <c r="L80"/>
  <c r="M79"/>
  <c r="O79" s="1"/>
  <c r="L79"/>
  <c r="M78"/>
  <c r="O78" s="1"/>
  <c r="L78"/>
  <c r="M77"/>
  <c r="O77" s="1"/>
  <c r="L77"/>
  <c r="M76"/>
  <c r="O76" s="1"/>
  <c r="L76"/>
  <c r="M75"/>
  <c r="O75" s="1"/>
  <c r="L75"/>
  <c r="M74"/>
  <c r="O74" s="1"/>
  <c r="L74"/>
  <c r="N73"/>
  <c r="K73"/>
  <c r="J73"/>
  <c r="I73"/>
  <c r="H73"/>
  <c r="G73"/>
  <c r="F73"/>
  <c r="E73"/>
  <c r="D73"/>
  <c r="L73" s="1"/>
  <c r="C73"/>
  <c r="M73" s="1"/>
  <c r="O73" s="1"/>
  <c r="O72"/>
  <c r="M72"/>
  <c r="L72"/>
  <c r="M71"/>
  <c r="O71" s="1"/>
  <c r="L71"/>
  <c r="O70"/>
  <c r="M70"/>
  <c r="L70"/>
  <c r="M69"/>
  <c r="O69" s="1"/>
  <c r="L69"/>
  <c r="O68"/>
  <c r="M68"/>
  <c r="L68"/>
  <c r="M67"/>
  <c r="O67" s="1"/>
  <c r="L67"/>
  <c r="O66"/>
  <c r="M66"/>
  <c r="L66"/>
  <c r="M65"/>
  <c r="O65" s="1"/>
  <c r="L65"/>
  <c r="O64"/>
  <c r="M64"/>
  <c r="L64"/>
  <c r="M63"/>
  <c r="O63" s="1"/>
  <c r="L63"/>
  <c r="M62"/>
  <c r="O62" s="1"/>
  <c r="L62"/>
  <c r="M61"/>
  <c r="O61" s="1"/>
  <c r="L61"/>
  <c r="M60"/>
  <c r="O60" s="1"/>
  <c r="L60"/>
  <c r="M59"/>
  <c r="O59" s="1"/>
  <c r="L59"/>
  <c r="M58"/>
  <c r="O58" s="1"/>
  <c r="L58"/>
  <c r="M57"/>
  <c r="O57" s="1"/>
  <c r="L57"/>
  <c r="M56"/>
  <c r="O56" s="1"/>
  <c r="L56"/>
  <c r="M55"/>
  <c r="O55" s="1"/>
  <c r="L55"/>
  <c r="M54"/>
  <c r="O54" s="1"/>
  <c r="L54"/>
  <c r="M53"/>
  <c r="O53" s="1"/>
  <c r="L53"/>
  <c r="M52"/>
  <c r="O52" s="1"/>
  <c r="L52"/>
  <c r="M51"/>
  <c r="O51" s="1"/>
  <c r="L51"/>
  <c r="M50"/>
  <c r="O50" s="1"/>
  <c r="L50"/>
  <c r="M49"/>
  <c r="O49" s="1"/>
  <c r="L49"/>
  <c r="M48"/>
  <c r="O48" s="1"/>
  <c r="L48"/>
  <c r="M43"/>
  <c r="O43" s="1"/>
  <c r="L43"/>
  <c r="M42"/>
  <c r="O42" s="1"/>
  <c r="L42"/>
  <c r="N41"/>
  <c r="K41"/>
  <c r="J41"/>
  <c r="I41"/>
  <c r="H41"/>
  <c r="G41"/>
  <c r="F41"/>
  <c r="E41"/>
  <c r="D41"/>
  <c r="L41" s="1"/>
  <c r="C41"/>
  <c r="M41" s="1"/>
  <c r="O41" s="1"/>
  <c r="M40"/>
  <c r="O40" s="1"/>
  <c r="L40"/>
  <c r="M39"/>
  <c r="O39" s="1"/>
  <c r="L39"/>
  <c r="M38"/>
  <c r="O38" s="1"/>
  <c r="L38"/>
  <c r="M37"/>
  <c r="O37" s="1"/>
  <c r="L37"/>
  <c r="M36"/>
  <c r="O36" s="1"/>
  <c r="L36"/>
  <c r="M35"/>
  <c r="O35" s="1"/>
  <c r="L35"/>
  <c r="M34"/>
  <c r="O34" s="1"/>
  <c r="L34"/>
  <c r="M33"/>
  <c r="O33" s="1"/>
  <c r="L33"/>
  <c r="O32"/>
  <c r="M32"/>
  <c r="L32"/>
  <c r="M31"/>
  <c r="O31" s="1"/>
  <c r="L31"/>
  <c r="O30"/>
  <c r="M30"/>
  <c r="L30"/>
  <c r="M29"/>
  <c r="O29" s="1"/>
  <c r="L29"/>
  <c r="O28"/>
  <c r="M28"/>
  <c r="L28"/>
  <c r="M27"/>
  <c r="O27" s="1"/>
  <c r="L27"/>
  <c r="O26"/>
  <c r="M26"/>
  <c r="L26"/>
  <c r="M25"/>
  <c r="O25" s="1"/>
  <c r="L25"/>
  <c r="O24"/>
  <c r="M24"/>
  <c r="L24"/>
  <c r="M23"/>
  <c r="O23" s="1"/>
  <c r="L23"/>
  <c r="O22"/>
  <c r="M22"/>
  <c r="L22"/>
  <c r="M21"/>
  <c r="O21" s="1"/>
  <c r="L21"/>
  <c r="O20"/>
  <c r="M20"/>
  <c r="L20"/>
  <c r="M19"/>
  <c r="O19" s="1"/>
  <c r="L19"/>
  <c r="O18"/>
  <c r="M18"/>
  <c r="L18"/>
  <c r="N17"/>
  <c r="K17"/>
  <c r="J17"/>
  <c r="I17"/>
  <c r="H17"/>
  <c r="G17"/>
  <c r="F17"/>
  <c r="E17"/>
  <c r="D17"/>
  <c r="L17" s="1"/>
  <c r="C17"/>
  <c r="M17" s="1"/>
  <c r="O17" s="1"/>
  <c r="O16"/>
  <c r="M16"/>
  <c r="L16"/>
  <c r="M15"/>
  <c r="O15" s="1"/>
  <c r="L15"/>
  <c r="N14"/>
  <c r="K14"/>
  <c r="J14"/>
  <c r="I14"/>
  <c r="H14"/>
  <c r="G14"/>
  <c r="F14"/>
  <c r="E14"/>
  <c r="D14"/>
  <c r="L14" s="1"/>
  <c r="C14"/>
  <c r="M14" s="1"/>
  <c r="O14" s="1"/>
  <c r="M13"/>
  <c r="O13" s="1"/>
  <c r="L13"/>
  <c r="O12"/>
  <c r="M12"/>
  <c r="L12"/>
  <c r="M11"/>
  <c r="O11" s="1"/>
  <c r="L11"/>
  <c r="O10"/>
  <c r="M10"/>
  <c r="L10"/>
  <c r="M9"/>
  <c r="O9" s="1"/>
  <c r="L9"/>
  <c r="O8"/>
  <c r="M8"/>
  <c r="L8"/>
  <c r="M7"/>
  <c r="O7" s="1"/>
  <c r="L7"/>
  <c r="N6"/>
  <c r="N85" s="1"/>
  <c r="K6"/>
  <c r="K85" s="1"/>
  <c r="J6"/>
  <c r="J85" s="1"/>
  <c r="I6"/>
  <c r="I85" s="1"/>
  <c r="H6"/>
  <c r="H85" s="1"/>
  <c r="G6"/>
  <c r="G85" s="1"/>
  <c r="F6"/>
  <c r="F85" s="1"/>
  <c r="E6"/>
  <c r="E85" s="1"/>
  <c r="D6"/>
  <c r="D85" s="1"/>
  <c r="C6"/>
  <c r="M6" s="1"/>
  <c r="O6" i="8" l="1"/>
  <c r="O85" s="1"/>
  <c r="M85"/>
  <c r="L6"/>
  <c r="L85" s="1"/>
  <c r="C85"/>
  <c r="O6" i="7"/>
  <c r="O85" s="1"/>
  <c r="M85"/>
  <c r="L6"/>
  <c r="L85" s="1"/>
  <c r="C85"/>
  <c r="E278" i="5" l="1"/>
  <c r="E277"/>
  <c r="D278"/>
  <c r="D277"/>
  <c r="E82"/>
  <c r="E81"/>
  <c r="D82"/>
  <c r="D81"/>
  <c r="E149"/>
  <c r="E334" l="1"/>
  <c r="E333"/>
  <c r="E330"/>
  <c r="E329"/>
  <c r="E326"/>
  <c r="E325"/>
  <c r="E318"/>
  <c r="E317"/>
  <c r="E314"/>
  <c r="E313"/>
  <c r="E310"/>
  <c r="E309"/>
  <c r="E302"/>
  <c r="E301"/>
  <c r="E298"/>
  <c r="E297"/>
  <c r="E290"/>
  <c r="E289"/>
  <c r="E286"/>
  <c r="E285"/>
  <c r="E282"/>
  <c r="E281"/>
  <c r="E274"/>
  <c r="E273"/>
  <c r="E270"/>
  <c r="E269"/>
  <c r="E262"/>
  <c r="E261"/>
  <c r="E258"/>
  <c r="E257"/>
  <c r="E254"/>
  <c r="E253"/>
  <c r="E250"/>
  <c r="E249"/>
  <c r="E246"/>
  <c r="E245"/>
  <c r="E242"/>
  <c r="E241"/>
  <c r="E234"/>
  <c r="E233"/>
  <c r="E230"/>
  <c r="E229"/>
  <c r="E226"/>
  <c r="E225"/>
  <c r="E222"/>
  <c r="E221"/>
  <c r="E218"/>
  <c r="E217"/>
  <c r="E214"/>
  <c r="E213"/>
  <c r="E206"/>
  <c r="E205"/>
  <c r="E202"/>
  <c r="E201"/>
  <c r="E198"/>
  <c r="E197"/>
  <c r="E194"/>
  <c r="E193"/>
  <c r="E190"/>
  <c r="E189"/>
  <c r="E186"/>
  <c r="E185"/>
  <c r="E178"/>
  <c r="E177"/>
  <c r="E174"/>
  <c r="E173"/>
  <c r="E170"/>
  <c r="E169"/>
  <c r="D334"/>
  <c r="D333"/>
  <c r="D330"/>
  <c r="D329"/>
  <c r="D326"/>
  <c r="D325"/>
  <c r="D318"/>
  <c r="D317"/>
  <c r="D314"/>
  <c r="D313"/>
  <c r="D310"/>
  <c r="D309"/>
  <c r="D302"/>
  <c r="D301"/>
  <c r="D298"/>
  <c r="D297"/>
  <c r="D290"/>
  <c r="D289"/>
  <c r="D286"/>
  <c r="D285"/>
  <c r="D282"/>
  <c r="D281"/>
  <c r="D274"/>
  <c r="D273"/>
  <c r="D270"/>
  <c r="D269"/>
  <c r="D262"/>
  <c r="D261"/>
  <c r="D258"/>
  <c r="D257"/>
  <c r="D254"/>
  <c r="D253"/>
  <c r="D250"/>
  <c r="D249"/>
  <c r="D246"/>
  <c r="D245"/>
  <c r="D242"/>
  <c r="D241"/>
  <c r="D234"/>
  <c r="D233"/>
  <c r="D230"/>
  <c r="D229"/>
  <c r="D226"/>
  <c r="D225"/>
  <c r="D222"/>
  <c r="D221"/>
  <c r="D218"/>
  <c r="D217"/>
  <c r="D214"/>
  <c r="D213"/>
  <c r="D206"/>
  <c r="D205"/>
  <c r="D202"/>
  <c r="D201"/>
  <c r="D198"/>
  <c r="D197"/>
  <c r="D194"/>
  <c r="D193"/>
  <c r="D190"/>
  <c r="D189"/>
  <c r="D186"/>
  <c r="D185"/>
  <c r="D178"/>
  <c r="D177"/>
  <c r="D174"/>
  <c r="D173"/>
  <c r="D170"/>
  <c r="D169"/>
  <c r="E166"/>
  <c r="E165"/>
  <c r="D166"/>
  <c r="D165"/>
  <c r="E162"/>
  <c r="E161"/>
  <c r="D162"/>
  <c r="D161"/>
  <c r="E158"/>
  <c r="E157"/>
  <c r="D158"/>
  <c r="D157"/>
  <c r="E150"/>
  <c r="D150"/>
  <c r="D149"/>
  <c r="E146" l="1"/>
  <c r="E145"/>
  <c r="E142"/>
  <c r="E141"/>
  <c r="E138"/>
  <c r="E137"/>
  <c r="E134"/>
  <c r="E133"/>
  <c r="E130"/>
  <c r="E129"/>
  <c r="E122"/>
  <c r="E121"/>
  <c r="E118"/>
  <c r="E117"/>
  <c r="E114"/>
  <c r="E113"/>
  <c r="E110"/>
  <c r="E109"/>
  <c r="E106"/>
  <c r="E105"/>
  <c r="E102"/>
  <c r="E101"/>
  <c r="E98"/>
  <c r="E97"/>
  <c r="E90"/>
  <c r="E89"/>
  <c r="E86"/>
  <c r="E85"/>
  <c r="E78"/>
  <c r="E77"/>
  <c r="E74"/>
  <c r="E73"/>
  <c r="E70"/>
  <c r="E69"/>
  <c r="E62"/>
  <c r="E61"/>
  <c r="E58"/>
  <c r="E57"/>
  <c r="E54"/>
  <c r="E53"/>
  <c r="E50"/>
  <c r="E49"/>
  <c r="E46"/>
  <c r="E45"/>
  <c r="E42"/>
  <c r="E41"/>
  <c r="E38"/>
  <c r="E37"/>
  <c r="F37" s="1"/>
  <c r="D146"/>
  <c r="D145"/>
  <c r="D142"/>
  <c r="D141"/>
  <c r="D138"/>
  <c r="D137"/>
  <c r="D134"/>
  <c r="D133"/>
  <c r="D130"/>
  <c r="D129"/>
  <c r="D122"/>
  <c r="D121"/>
  <c r="D118"/>
  <c r="D117"/>
  <c r="D114"/>
  <c r="D113"/>
  <c r="D110"/>
  <c r="D109"/>
  <c r="D106"/>
  <c r="D105"/>
  <c r="D102"/>
  <c r="D101"/>
  <c r="D98"/>
  <c r="D97"/>
  <c r="D90"/>
  <c r="D89"/>
  <c r="D86"/>
  <c r="D85"/>
  <c r="D78"/>
  <c r="D77"/>
  <c r="D74"/>
  <c r="D73"/>
  <c r="D70"/>
  <c r="D69"/>
  <c r="D62"/>
  <c r="D61"/>
  <c r="D58"/>
  <c r="D57"/>
  <c r="D54"/>
  <c r="D53"/>
  <c r="D50"/>
  <c r="D49"/>
  <c r="D46"/>
  <c r="D45"/>
  <c r="D42"/>
  <c r="D41"/>
  <c r="F39"/>
  <c r="F36"/>
  <c r="F38"/>
  <c r="D38"/>
  <c r="D37"/>
  <c r="D39" s="1"/>
  <c r="C334"/>
  <c r="C333"/>
  <c r="C330"/>
  <c r="C329"/>
  <c r="C326"/>
  <c r="C325"/>
  <c r="C318"/>
  <c r="C317"/>
  <c r="C314"/>
  <c r="C313"/>
  <c r="C310"/>
  <c r="C309"/>
  <c r="C306"/>
  <c r="C305"/>
  <c r="C302"/>
  <c r="C301"/>
  <c r="C298"/>
  <c r="C297"/>
  <c r="C290"/>
  <c r="C289"/>
  <c r="C286"/>
  <c r="C285"/>
  <c r="C282"/>
  <c r="C281"/>
  <c r="C278"/>
  <c r="C277"/>
  <c r="C274"/>
  <c r="C273"/>
  <c r="C270"/>
  <c r="C269"/>
  <c r="C262"/>
  <c r="C261"/>
  <c r="C258"/>
  <c r="C257"/>
  <c r="C254"/>
  <c r="C253"/>
  <c r="C250"/>
  <c r="C249"/>
  <c r="C246"/>
  <c r="C245"/>
  <c r="C242"/>
  <c r="C241"/>
  <c r="C234"/>
  <c r="C233"/>
  <c r="C230"/>
  <c r="C229"/>
  <c r="C226"/>
  <c r="C225"/>
  <c r="C222"/>
  <c r="C221"/>
  <c r="C218"/>
  <c r="C217"/>
  <c r="C214"/>
  <c r="C213"/>
  <c r="C206"/>
  <c r="C205"/>
  <c r="C202"/>
  <c r="C201"/>
  <c r="C198"/>
  <c r="C197"/>
  <c r="C194"/>
  <c r="C193"/>
  <c r="C190"/>
  <c r="C189"/>
  <c r="C186"/>
  <c r="C185"/>
  <c r="C178"/>
  <c r="C177"/>
  <c r="C174"/>
  <c r="C173"/>
  <c r="C170"/>
  <c r="C169"/>
  <c r="C166"/>
  <c r="C165"/>
  <c r="C162"/>
  <c r="C161"/>
  <c r="C158"/>
  <c r="C157"/>
  <c r="C150"/>
  <c r="C149"/>
  <c r="C146"/>
  <c r="C145"/>
  <c r="C142"/>
  <c r="C141"/>
  <c r="C138"/>
  <c r="C137"/>
  <c r="C134"/>
  <c r="C133"/>
  <c r="C130"/>
  <c r="C129"/>
  <c r="C122"/>
  <c r="C121"/>
  <c r="C118"/>
  <c r="C117"/>
  <c r="C114"/>
  <c r="C113"/>
  <c r="C110"/>
  <c r="C109"/>
  <c r="C106"/>
  <c r="C105"/>
  <c r="C102"/>
  <c r="C101"/>
  <c r="C98"/>
  <c r="C97"/>
  <c r="C90"/>
  <c r="C89"/>
  <c r="C86"/>
  <c r="C85"/>
  <c r="C82"/>
  <c r="C81"/>
  <c r="C78"/>
  <c r="C77"/>
  <c r="C74"/>
  <c r="C73"/>
  <c r="C70"/>
  <c r="C69"/>
  <c r="C62"/>
  <c r="C61"/>
  <c r="C58"/>
  <c r="C57"/>
  <c r="D151" l="1"/>
  <c r="E34" l="1"/>
  <c r="D34"/>
  <c r="E26"/>
  <c r="D26"/>
  <c r="E22"/>
  <c r="D22"/>
  <c r="E18"/>
  <c r="D18"/>
  <c r="E14"/>
  <c r="D14"/>
  <c r="E10"/>
  <c r="E337" s="1"/>
  <c r="D10"/>
  <c r="D337" s="1"/>
  <c r="C54"/>
  <c r="C50"/>
  <c r="C46"/>
  <c r="C42"/>
  <c r="C34"/>
  <c r="C26"/>
  <c r="C22"/>
  <c r="C18"/>
  <c r="C14"/>
  <c r="C10"/>
  <c r="C337" s="1"/>
  <c r="C53"/>
  <c r="C49"/>
  <c r="C45"/>
  <c r="C41"/>
  <c r="E33"/>
  <c r="D33"/>
  <c r="C33"/>
  <c r="E25"/>
  <c r="D25"/>
  <c r="C25"/>
  <c r="E21"/>
  <c r="D21"/>
  <c r="C21"/>
  <c r="E17"/>
  <c r="D17"/>
  <c r="C17"/>
  <c r="E13"/>
  <c r="D13"/>
  <c r="C13"/>
  <c r="E9"/>
  <c r="D9"/>
  <c r="C9"/>
  <c r="C336" s="1"/>
  <c r="E336" l="1"/>
  <c r="E338" s="1"/>
  <c r="D336"/>
  <c r="D338" s="1"/>
  <c r="F337"/>
  <c r="E71"/>
  <c r="D71"/>
  <c r="C71"/>
  <c r="F70"/>
  <c r="F69"/>
  <c r="F57"/>
  <c r="F58"/>
  <c r="F61"/>
  <c r="F62"/>
  <c r="E63"/>
  <c r="D63"/>
  <c r="C63"/>
  <c r="E59"/>
  <c r="D59"/>
  <c r="C59"/>
  <c r="E335"/>
  <c r="D335"/>
  <c r="C335"/>
  <c r="F334"/>
  <c r="F333"/>
  <c r="F332"/>
  <c r="D231"/>
  <c r="D227"/>
  <c r="D223"/>
  <c r="D219"/>
  <c r="F71" l="1"/>
  <c r="F63"/>
  <c r="F59"/>
  <c r="F336"/>
  <c r="F335"/>
  <c r="E167"/>
  <c r="E83"/>
  <c r="F330"/>
  <c r="F329"/>
  <c r="F328"/>
  <c r="F326"/>
  <c r="F325"/>
  <c r="F318"/>
  <c r="F317"/>
  <c r="F316"/>
  <c r="F314"/>
  <c r="F313"/>
  <c r="F312"/>
  <c r="F310"/>
  <c r="F309"/>
  <c r="F308"/>
  <c r="F306"/>
  <c r="F305"/>
  <c r="F304"/>
  <c r="F302"/>
  <c r="F301"/>
  <c r="F300"/>
  <c r="F298"/>
  <c r="F297"/>
  <c r="F290"/>
  <c r="F289"/>
  <c r="F288"/>
  <c r="F286"/>
  <c r="F285"/>
  <c r="F284"/>
  <c r="F282"/>
  <c r="F281"/>
  <c r="F280"/>
  <c r="F278"/>
  <c r="F277"/>
  <c r="F276"/>
  <c r="F274"/>
  <c r="F273"/>
  <c r="F272"/>
  <c r="F270"/>
  <c r="F269"/>
  <c r="F262"/>
  <c r="F261"/>
  <c r="F260"/>
  <c r="F258"/>
  <c r="F257"/>
  <c r="F256"/>
  <c r="F254"/>
  <c r="F253"/>
  <c r="F252"/>
  <c r="F250"/>
  <c r="F249"/>
  <c r="F248"/>
  <c r="F246"/>
  <c r="F245"/>
  <c r="F244"/>
  <c r="F242"/>
  <c r="F241"/>
  <c r="F234"/>
  <c r="F233"/>
  <c r="F232"/>
  <c r="F230"/>
  <c r="F229"/>
  <c r="F228"/>
  <c r="F226"/>
  <c r="F225"/>
  <c r="F224"/>
  <c r="F222"/>
  <c r="F221"/>
  <c r="F220"/>
  <c r="F218"/>
  <c r="F217"/>
  <c r="F216"/>
  <c r="F214"/>
  <c r="F213"/>
  <c r="F206"/>
  <c r="F205"/>
  <c r="F204"/>
  <c r="F202"/>
  <c r="F201"/>
  <c r="F200"/>
  <c r="F198"/>
  <c r="F197"/>
  <c r="F196"/>
  <c r="F194"/>
  <c r="F193"/>
  <c r="F192"/>
  <c r="F190"/>
  <c r="F189"/>
  <c r="F188"/>
  <c r="F186"/>
  <c r="F185"/>
  <c r="F178"/>
  <c r="F177"/>
  <c r="F176"/>
  <c r="F174"/>
  <c r="F173"/>
  <c r="F172"/>
  <c r="F170"/>
  <c r="F169"/>
  <c r="F168"/>
  <c r="F166"/>
  <c r="F165"/>
  <c r="F164"/>
  <c r="F162"/>
  <c r="F161"/>
  <c r="F160"/>
  <c r="F158"/>
  <c r="F157"/>
  <c r="F150"/>
  <c r="F149"/>
  <c r="F148"/>
  <c r="F146"/>
  <c r="F145"/>
  <c r="F144"/>
  <c r="F142"/>
  <c r="F141"/>
  <c r="F140"/>
  <c r="F138"/>
  <c r="F137"/>
  <c r="F136"/>
  <c r="F134"/>
  <c r="F133"/>
  <c r="F132"/>
  <c r="F130"/>
  <c r="F129"/>
  <c r="F122"/>
  <c r="F121"/>
  <c r="F120"/>
  <c r="F118"/>
  <c r="F117"/>
  <c r="F116"/>
  <c r="F114"/>
  <c r="F113"/>
  <c r="F112"/>
  <c r="F110"/>
  <c r="F109"/>
  <c r="F108"/>
  <c r="F106"/>
  <c r="F105"/>
  <c r="F104"/>
  <c r="F102"/>
  <c r="F101"/>
  <c r="F100"/>
  <c r="F98"/>
  <c r="F97"/>
  <c r="F90"/>
  <c r="F89"/>
  <c r="F88"/>
  <c r="F86"/>
  <c r="F85"/>
  <c r="F82"/>
  <c r="F81"/>
  <c r="F78"/>
  <c r="F77"/>
  <c r="F76"/>
  <c r="F74"/>
  <c r="F73"/>
  <c r="F54"/>
  <c r="F53"/>
  <c r="F50"/>
  <c r="F49"/>
  <c r="F48"/>
  <c r="F46"/>
  <c r="F45"/>
  <c r="F44"/>
  <c r="F42"/>
  <c r="F41"/>
  <c r="F40"/>
  <c r="F34"/>
  <c r="F33"/>
  <c r="F26"/>
  <c r="F25"/>
  <c r="F24"/>
  <c r="F22"/>
  <c r="F21"/>
  <c r="F20"/>
  <c r="F18"/>
  <c r="F17"/>
  <c r="F16"/>
  <c r="F14"/>
  <c r="F13"/>
  <c r="F12"/>
  <c r="F10"/>
  <c r="F9"/>
  <c r="E331" l="1"/>
  <c r="E327"/>
  <c r="E319"/>
  <c r="E315"/>
  <c r="E311"/>
  <c r="E307"/>
  <c r="E303"/>
  <c r="E299"/>
  <c r="E291"/>
  <c r="E287"/>
  <c r="E283"/>
  <c r="E279"/>
  <c r="E275"/>
  <c r="E271"/>
  <c r="E263"/>
  <c r="E259"/>
  <c r="E255"/>
  <c r="E251"/>
  <c r="E247"/>
  <c r="E243"/>
  <c r="E235"/>
  <c r="E231"/>
  <c r="E227"/>
  <c r="E223"/>
  <c r="E219"/>
  <c r="E215"/>
  <c r="E207"/>
  <c r="E203"/>
  <c r="E199"/>
  <c r="E195"/>
  <c r="E191"/>
  <c r="E187"/>
  <c r="E179"/>
  <c r="E175"/>
  <c r="E171"/>
  <c r="E163"/>
  <c r="E159"/>
  <c r="E151"/>
  <c r="E147"/>
  <c r="E143"/>
  <c r="E139"/>
  <c r="E135"/>
  <c r="E131"/>
  <c r="E123"/>
  <c r="E119"/>
  <c r="E115"/>
  <c r="E111"/>
  <c r="E107"/>
  <c r="E103"/>
  <c r="E99"/>
  <c r="E91"/>
  <c r="E87"/>
  <c r="E79"/>
  <c r="E75"/>
  <c r="E55"/>
  <c r="E51"/>
  <c r="E47"/>
  <c r="E43"/>
  <c r="E35"/>
  <c r="E27"/>
  <c r="E23"/>
  <c r="E19"/>
  <c r="E15"/>
  <c r="E11"/>
  <c r="C11"/>
  <c r="F11" l="1"/>
  <c r="C338"/>
  <c r="D331"/>
  <c r="C331"/>
  <c r="F331" s="1"/>
  <c r="D327"/>
  <c r="C327"/>
  <c r="F327" s="1"/>
  <c r="D319"/>
  <c r="C319"/>
  <c r="F319" s="1"/>
  <c r="D315"/>
  <c r="C315"/>
  <c r="F315" s="1"/>
  <c r="D311"/>
  <c r="C311"/>
  <c r="F311" s="1"/>
  <c r="D307"/>
  <c r="C307"/>
  <c r="F307" s="1"/>
  <c r="D303"/>
  <c r="C303"/>
  <c r="F303" s="1"/>
  <c r="D299"/>
  <c r="C299"/>
  <c r="F299" s="1"/>
  <c r="D291"/>
  <c r="C291"/>
  <c r="F291" s="1"/>
  <c r="D287"/>
  <c r="C287"/>
  <c r="F287" s="1"/>
  <c r="D283"/>
  <c r="C283"/>
  <c r="F283" s="1"/>
  <c r="D279"/>
  <c r="C279"/>
  <c r="F279" s="1"/>
  <c r="D275"/>
  <c r="C275"/>
  <c r="F275" s="1"/>
  <c r="D271"/>
  <c r="C271"/>
  <c r="F271" s="1"/>
  <c r="D263"/>
  <c r="C263"/>
  <c r="F263" s="1"/>
  <c r="D259"/>
  <c r="C259"/>
  <c r="F259" s="1"/>
  <c r="D255"/>
  <c r="C255"/>
  <c r="F255" s="1"/>
  <c r="D251"/>
  <c r="C251"/>
  <c r="F251" s="1"/>
  <c r="D247"/>
  <c r="C247"/>
  <c r="F247" s="1"/>
  <c r="D243"/>
  <c r="C243"/>
  <c r="F243" s="1"/>
  <c r="D235"/>
  <c r="C235"/>
  <c r="F235" s="1"/>
  <c r="C231"/>
  <c r="F231" s="1"/>
  <c r="C227"/>
  <c r="F227" s="1"/>
  <c r="C223"/>
  <c r="F223" s="1"/>
  <c r="C219"/>
  <c r="F219" s="1"/>
  <c r="D215"/>
  <c r="C215"/>
  <c r="F215" s="1"/>
  <c r="D207"/>
  <c r="C207"/>
  <c r="F207" s="1"/>
  <c r="D203"/>
  <c r="C203"/>
  <c r="F203" s="1"/>
  <c r="D199"/>
  <c r="C199"/>
  <c r="F199" s="1"/>
  <c r="D195"/>
  <c r="C195"/>
  <c r="F195" s="1"/>
  <c r="D191"/>
  <c r="C191"/>
  <c r="F191" s="1"/>
  <c r="D187"/>
  <c r="C187"/>
  <c r="F187" s="1"/>
  <c r="D179"/>
  <c r="C179"/>
  <c r="F179" s="1"/>
  <c r="A176"/>
  <c r="A184" s="1"/>
  <c r="A188" s="1"/>
  <c r="A192" s="1"/>
  <c r="A196" s="1"/>
  <c r="A200" s="1"/>
  <c r="A204" s="1"/>
  <c r="A212" s="1"/>
  <c r="A216" s="1"/>
  <c r="A220" s="1"/>
  <c r="A224" s="1"/>
  <c r="A228" s="1"/>
  <c r="A232" s="1"/>
  <c r="A240" s="1"/>
  <c r="A244" s="1"/>
  <c r="A248" s="1"/>
  <c r="A252" s="1"/>
  <c r="A256" s="1"/>
  <c r="A260" s="1"/>
  <c r="A268" s="1"/>
  <c r="A272" s="1"/>
  <c r="A276" s="1"/>
  <c r="A280" s="1"/>
  <c r="A284" s="1"/>
  <c r="A288" s="1"/>
  <c r="A296" s="1"/>
  <c r="A300" s="1"/>
  <c r="A304" s="1"/>
  <c r="A308" s="1"/>
  <c r="A312" s="1"/>
  <c r="A316" s="1"/>
  <c r="A324" s="1"/>
  <c r="A328" s="1"/>
  <c r="D175"/>
  <c r="C175"/>
  <c r="F175" s="1"/>
  <c r="D171"/>
  <c r="C171"/>
  <c r="F171" s="1"/>
  <c r="D167"/>
  <c r="C167"/>
  <c r="F167" s="1"/>
  <c r="D163"/>
  <c r="C163"/>
  <c r="F163" s="1"/>
  <c r="D159"/>
  <c r="C159"/>
  <c r="F159" s="1"/>
  <c r="C151"/>
  <c r="F151" s="1"/>
  <c r="D147"/>
  <c r="C147"/>
  <c r="F147" s="1"/>
  <c r="D143"/>
  <c r="C143"/>
  <c r="F143" s="1"/>
  <c r="D139"/>
  <c r="C139"/>
  <c r="F139" s="1"/>
  <c r="D135"/>
  <c r="C135"/>
  <c r="F135" s="1"/>
  <c r="D131"/>
  <c r="C131"/>
  <c r="F131" s="1"/>
  <c r="D123"/>
  <c r="C123"/>
  <c r="F123" s="1"/>
  <c r="D119"/>
  <c r="C119"/>
  <c r="F119" s="1"/>
  <c r="D115"/>
  <c r="C115"/>
  <c r="F115" s="1"/>
  <c r="D111"/>
  <c r="C111"/>
  <c r="F111" s="1"/>
  <c r="D107"/>
  <c r="C107"/>
  <c r="F107" s="1"/>
  <c r="D103"/>
  <c r="C103"/>
  <c r="F103" s="1"/>
  <c r="D99"/>
  <c r="C99"/>
  <c r="F99" s="1"/>
  <c r="D91"/>
  <c r="C91"/>
  <c r="F91" s="1"/>
  <c r="D87"/>
  <c r="C87"/>
  <c r="F87" s="1"/>
  <c r="D83"/>
  <c r="C83"/>
  <c r="F83" s="1"/>
  <c r="D79"/>
  <c r="C79"/>
  <c r="F79" s="1"/>
  <c r="D75"/>
  <c r="C75"/>
  <c r="F75" s="1"/>
  <c r="D55"/>
  <c r="C55"/>
  <c r="F55" s="1"/>
  <c r="D51"/>
  <c r="C51"/>
  <c r="F51" s="1"/>
  <c r="D47"/>
  <c r="C47"/>
  <c r="F47" s="1"/>
  <c r="D43"/>
  <c r="C43"/>
  <c r="F43" s="1"/>
  <c r="D35"/>
  <c r="C35"/>
  <c r="F35" s="1"/>
  <c r="D27"/>
  <c r="C27"/>
  <c r="F27" s="1"/>
  <c r="D23"/>
  <c r="C23"/>
  <c r="F23" s="1"/>
  <c r="D19"/>
  <c r="C19"/>
  <c r="F19" s="1"/>
  <c r="D15"/>
  <c r="C15"/>
  <c r="F15" s="1"/>
  <c r="A12"/>
  <c r="A16" s="1"/>
  <c r="A20" s="1"/>
  <c r="A24" s="1"/>
  <c r="A32" s="1"/>
  <c r="A44" s="1"/>
  <c r="A48" s="1"/>
  <c r="A52" s="1"/>
  <c r="D11"/>
  <c r="A76" l="1"/>
  <c r="A80" s="1"/>
  <c r="A84" s="1"/>
  <c r="A88" s="1"/>
  <c r="A96" s="1"/>
  <c r="A100" s="1"/>
  <c r="A104" s="1"/>
  <c r="A108" s="1"/>
  <c r="A112" s="1"/>
  <c r="A116" s="1"/>
  <c r="A120" s="1"/>
  <c r="A128" s="1"/>
  <c r="A132" s="1"/>
  <c r="A136" s="1"/>
  <c r="A140" s="1"/>
  <c r="A144" s="1"/>
  <c r="A156" s="1"/>
  <c r="A56"/>
  <c r="A60" s="1"/>
  <c r="F338"/>
</calcChain>
</file>

<file path=xl/sharedStrings.xml><?xml version="1.0" encoding="utf-8"?>
<sst xmlns="http://schemas.openxmlformats.org/spreadsheetml/2006/main" count="1101" uniqueCount="189">
  <si>
    <t>ت</t>
  </si>
  <si>
    <t>رئاسة الجمهورية</t>
  </si>
  <si>
    <t>الخارجية</t>
  </si>
  <si>
    <t>الداخلية</t>
  </si>
  <si>
    <t>العمل والشؤون الاجتماعية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</si>
  <si>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</si>
  <si>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</si>
  <si>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</si>
  <si>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</si>
  <si>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</si>
  <si>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</si>
  <si>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</si>
  <si>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</si>
  <si>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البلديات والاشغال العامة</t>
  </si>
  <si>
    <t>الاعمار والاسكان</t>
  </si>
  <si>
    <t>الزراعة</t>
  </si>
  <si>
    <t>الموارد المائية</t>
  </si>
  <si>
    <t>النفط</t>
  </si>
  <si>
    <t xml:space="preserve">التخطيط </t>
  </si>
  <si>
    <t>الصناعة والمعادن</t>
  </si>
  <si>
    <t>التعليم العالي والبحث العلمي</t>
  </si>
  <si>
    <t>الكهرباء</t>
  </si>
  <si>
    <t>العلوم والتكنولوجيا</t>
  </si>
  <si>
    <t>الاتصالات</t>
  </si>
  <si>
    <t>البيئة</t>
  </si>
  <si>
    <t>المهجرين والمهاجرين</t>
  </si>
  <si>
    <t>حقوق الانسان</t>
  </si>
  <si>
    <t>اقليم كردستان</t>
  </si>
  <si>
    <t>مجلس القضاء الاعلى</t>
  </si>
  <si>
    <t>مقترح الوزارة او</t>
  </si>
  <si>
    <t>(2)</t>
  </si>
  <si>
    <t xml:space="preserve">مجلس النواب </t>
  </si>
  <si>
    <t xml:space="preserve">مجلس الوزراء </t>
  </si>
  <si>
    <t xml:space="preserve"> المجالس المحلية في المحافظات</t>
  </si>
  <si>
    <t xml:space="preserve"> الادارات العامة والمحلية في المحافظات</t>
  </si>
  <si>
    <t xml:space="preserve"> هيئة الاوراق المالية</t>
  </si>
  <si>
    <t xml:space="preserve"> المفوضية العليا المستقلة للانتخابات</t>
  </si>
  <si>
    <t xml:space="preserve"> المحكمة الجنائية العراقية</t>
  </si>
  <si>
    <t xml:space="preserve"> مكتب مفتش امانة بغداد</t>
  </si>
  <si>
    <t xml:space="preserve"> مكتب مفتش مؤسسة السجناء</t>
  </si>
  <si>
    <t xml:space="preserve"> مكتب مفتش هيئة الحج والعمرة</t>
  </si>
  <si>
    <t xml:space="preserve"> هيئات الاستثمار في المحافظات</t>
  </si>
  <si>
    <t>الوزارة او الجهة غير مرتبطة بوزارة</t>
  </si>
  <si>
    <t>هيئة المسائلة والعدالة</t>
  </si>
  <si>
    <t>هيئة دعوي الملكية</t>
  </si>
  <si>
    <t>مكتب مفتش هيئة دعاوي الملكية</t>
  </si>
  <si>
    <t>ديوان الرقابة المالية</t>
  </si>
  <si>
    <t>هيئة النزاهة العامة</t>
  </si>
  <si>
    <t>المجمع العلمي العراقي</t>
  </si>
  <si>
    <t>مكتب دولة رئيس الوزراء</t>
  </si>
  <si>
    <t>مجلس الامن الوطني</t>
  </si>
  <si>
    <t>الهيئة العراقية للمصادر المشعة</t>
  </si>
  <si>
    <t>ديوان الوقف الشيعي</t>
  </si>
  <si>
    <t>مكتب مفتش عام /ديوان الوقف الشيعي</t>
  </si>
  <si>
    <t>ديوان الوقف السني</t>
  </si>
  <si>
    <t>مكتب مفتش عام / ديوان الوقف السني</t>
  </si>
  <si>
    <t>ديوان المسيحيين والديانات الاخرى</t>
  </si>
  <si>
    <t>مكتب مفتش عام / المسيحيين والديانات الاخرى</t>
  </si>
  <si>
    <t>مكتب القائد العام للقوات المسلحة</t>
  </si>
  <si>
    <t>جهاز المخابرات الوطني العراقي</t>
  </si>
  <si>
    <t>مكتب مفتش عام  جهاز المخابرات الوطني العراقي</t>
  </si>
  <si>
    <t>الهيئة الوطنية للستثمار</t>
  </si>
  <si>
    <t>كلية الامام الاعظم</t>
  </si>
  <si>
    <t>كلية الامام الكاظم</t>
  </si>
  <si>
    <t>مؤسسة الشهداء</t>
  </si>
  <si>
    <t>مكتب مفتش عام / مؤسسة الشهداء</t>
  </si>
  <si>
    <t xml:space="preserve">مقدار الزيادة </t>
  </si>
  <si>
    <t>مديرية نزع السلاح ودمج المليشيات</t>
  </si>
  <si>
    <t>دوائر المالية</t>
  </si>
  <si>
    <t>النشاط العام</t>
  </si>
  <si>
    <t xml:space="preserve"> مكتب مفتش عام الهيئة العراقية العامة لخدمات البث والارسال</t>
  </si>
  <si>
    <t>(1)</t>
  </si>
  <si>
    <t>أ-</t>
  </si>
  <si>
    <t xml:space="preserve">ب - </t>
  </si>
  <si>
    <t>ج -</t>
  </si>
  <si>
    <t>الاجمالي</t>
  </si>
  <si>
    <t xml:space="preserve">في </t>
  </si>
  <si>
    <t>النفقات استثمارية</t>
  </si>
  <si>
    <t>اجمالي النفقات الاستثمارية</t>
  </si>
  <si>
    <t>تخصيصات الوزارة او</t>
  </si>
  <si>
    <t>الجهه غير المرتبطة</t>
  </si>
  <si>
    <t>(3)</t>
  </si>
  <si>
    <t>( المبلغ / مليون دينار)</t>
  </si>
  <si>
    <t>4=1-3</t>
  </si>
  <si>
    <t>تقديرات الوزارة او الجهة غير المرتبطة</t>
  </si>
  <si>
    <t>جـــــدول رقــــــم ( 1 )</t>
  </si>
  <si>
    <t xml:space="preserve">اجمالــــي الموازنـــــــة </t>
  </si>
  <si>
    <t>لعام /2012</t>
  </si>
  <si>
    <t>لعام / 2013</t>
  </si>
  <si>
    <t xml:space="preserve"> جــــدول يوضــــح توزيــــع تقديــــرات الموازنــــــة الاتحاديــــــة لعام / 2013 مقارنــــــــة بعام / 2012</t>
  </si>
  <si>
    <t>السياحة والاثار</t>
  </si>
  <si>
    <t>مكتب نائب رئيس الوزراء لشؤون الطاقة</t>
  </si>
  <si>
    <t>مكتب نائب رئيس الوزراء للشؤون الاقتصادية</t>
  </si>
  <si>
    <t>مكتب نائب رئيس الوزراء لشؤون الخدمات</t>
  </si>
  <si>
    <t>تقديرات الموازنــــة الاتحاديــــــة لجمهوريــــــة العـــــراق المتفق عليها لسنـــــــــة / 2013</t>
  </si>
  <si>
    <t>( مليون دينار )</t>
  </si>
  <si>
    <t xml:space="preserve">  الوزارة               الحسابات الرئيسية</t>
  </si>
  <si>
    <t>تعويضات</t>
  </si>
  <si>
    <t>السلع</t>
  </si>
  <si>
    <t>الفوائد</t>
  </si>
  <si>
    <t>الاعانات</t>
  </si>
  <si>
    <t>المنح</t>
  </si>
  <si>
    <t>منافع</t>
  </si>
  <si>
    <t>المصروفات</t>
  </si>
  <si>
    <t>الموجودات</t>
  </si>
  <si>
    <t>الرواتب</t>
  </si>
  <si>
    <t>المجموع عدا</t>
  </si>
  <si>
    <t>مجموع النفقات</t>
  </si>
  <si>
    <t>المشاريع واعادة</t>
  </si>
  <si>
    <t>اجمالي الموازنة</t>
  </si>
  <si>
    <t>الموظفين</t>
  </si>
  <si>
    <t>والخدمات</t>
  </si>
  <si>
    <t>اجتماعية</t>
  </si>
  <si>
    <t>الاخرى</t>
  </si>
  <si>
    <t>غير المالية</t>
  </si>
  <si>
    <t>التقاعدية</t>
  </si>
  <si>
    <t>تعويضات الموظفين</t>
  </si>
  <si>
    <t>الاعمار</t>
  </si>
  <si>
    <t>مجلس النواب ( اجمالي )</t>
  </si>
  <si>
    <t>ا- مجلس النواب</t>
  </si>
  <si>
    <t>ب- الهيئة الوطنية للمسائلة والعدالة</t>
  </si>
  <si>
    <t>ج - هيئة دعاوي الملكية</t>
  </si>
  <si>
    <t>د - مكتب المفتش العام لهيئة دعاوي الملكية</t>
  </si>
  <si>
    <t>هـ- ديوان الرقابة المالية</t>
  </si>
  <si>
    <t>و- هيئة النزاهة العامة</t>
  </si>
  <si>
    <t>أ- رئاسة الجمهورية</t>
  </si>
  <si>
    <t xml:space="preserve">ب- المجمع العلمي </t>
  </si>
  <si>
    <t>مجلس الوزراء</t>
  </si>
  <si>
    <t>أ- امانة مجلس الوزراء</t>
  </si>
  <si>
    <t>ب- رئاسة مجلس الوزراء</t>
  </si>
  <si>
    <t>ج -مكتب نائب رئيس الوزراء لشؤون الطاقة.</t>
  </si>
  <si>
    <t>د - مكتب نائب رئيس الوزراء للشؤون الاقتصادية</t>
  </si>
  <si>
    <t>هـ - مكتب نائب رئيس الوزراء لشؤون الخدمات</t>
  </si>
  <si>
    <t>و- مجلس الامن الوطني</t>
  </si>
  <si>
    <t>ز - الهيئة العراقية للسيطرة على المصادر المشعة</t>
  </si>
  <si>
    <t>ح- ديوان الوقف الشيعي</t>
  </si>
  <si>
    <t>ط-مكتب المفتش العام لديون الوقف الشيعي</t>
  </si>
  <si>
    <t>ي- ديوان الوقف السني</t>
  </si>
  <si>
    <t>ك- مكتب المفتش العام  لديوان الوقف السني</t>
  </si>
  <si>
    <t>ل- ديوان اوقاف المسيحيين والديانات الاخرى</t>
  </si>
  <si>
    <t>م- مكتب المفتش العام لديوان اوقاف المسيحيين والديانات الاخرى</t>
  </si>
  <si>
    <t>ن- مكتب القائد العام للقوات المسلحة</t>
  </si>
  <si>
    <t>ل- جهاز المخابرات الوطني العراقي</t>
  </si>
  <si>
    <t>م- مكتب المفتش العام لجهاز المخابرات الوطني العراقي</t>
  </si>
  <si>
    <t>ن- مديرية نزع السلاح ودمج المليشيات</t>
  </si>
  <si>
    <t>ج- الهيئة الوطنية للأستثمار</t>
  </si>
  <si>
    <t>ع-كلية الامام الاعظم</t>
  </si>
  <si>
    <t>ف- كلية الامام الكاظم</t>
  </si>
  <si>
    <t>ص-مؤسسة الشهداء</t>
  </si>
  <si>
    <t>ض- مكتب المفتش العام لمؤسسة الشهداء</t>
  </si>
  <si>
    <t>الماليـــــــة ( اجمالي )</t>
  </si>
  <si>
    <t>أ- دوائر وزارة المالية</t>
  </si>
  <si>
    <t>ب- النشاط العام للدولة</t>
  </si>
  <si>
    <t>14</t>
  </si>
  <si>
    <t>الدوائر غير المرتبطة بوزارة ( اجمالي)</t>
  </si>
  <si>
    <t>أ- المجالس المحلية في المحافظات</t>
  </si>
  <si>
    <t>ب- الادارات العامة والمحلية في المحافظات</t>
  </si>
  <si>
    <t>ج- هيئات الاستثمار في المحافظات</t>
  </si>
  <si>
    <t>د- هيئة الاوراق المالية</t>
  </si>
  <si>
    <t>هـ- المفوضية العليا المستقلة للانتخابات</t>
  </si>
  <si>
    <t>و - المحكمة الجنائية العراقية</t>
  </si>
  <si>
    <t>ز- مكتب مفتش عام امانة بغداد</t>
  </si>
  <si>
    <t>ح- مكتب مفتش عام مؤسسة السجناء</t>
  </si>
  <si>
    <t>ط - مكتب مفتش عام الهيئة العراقية العامة لخدمات البث والارسال</t>
  </si>
  <si>
    <t>ي- مكتب مفتش عام هيئة الحج والعمرة</t>
  </si>
  <si>
    <t>السياحة والآثار</t>
  </si>
  <si>
    <t>المجمــــــــــوع العـــــــــــــــــــام</t>
  </si>
  <si>
    <t>تقديرات الموازنــــة الاتحاديــــــة لجمهوريــــــة العـــــراق المصدقة لسنـــــــــة / 2012</t>
  </si>
  <si>
    <t>ج- مجلس الامن الوطني</t>
  </si>
  <si>
    <t>د - الهيئة العراقية للسيطرة على المصادر المشعة</t>
  </si>
  <si>
    <t>هـ- ديوان الوقف الشيعي</t>
  </si>
  <si>
    <t>و-مكتب المفتش العام لديون الوقف الشيعي</t>
  </si>
  <si>
    <t>ز- ديوان الوقف السني</t>
  </si>
  <si>
    <t>ح- مكتب المفتش العام  لديوان الوقف السني</t>
  </si>
  <si>
    <t>ط- ديوان اوقاف المسيحيين والديانات الاخرى</t>
  </si>
  <si>
    <t>ي- مكتب المفتش العام لديوان اوقاف المسيحيين والديانات الاخرى</t>
  </si>
  <si>
    <t>ك- مكتب القائد العام للقوات المسلحة</t>
  </si>
  <si>
    <t>س- الهيئة الوطنية للأستثمار</t>
  </si>
  <si>
    <t>ح- المفوضية العليا لحقوق الانسان</t>
  </si>
  <si>
    <t>المفوضية العليا لحقوق الانسان</t>
  </si>
  <si>
    <t>عام /2013</t>
  </si>
  <si>
    <t>تقديرات الموازنــــة الاتحاديــــــة لجمهوريــــــة العـــــراق المقترح لسنـــــــــة / 2013 من قبــــل الــــوزارات</t>
  </si>
  <si>
    <t>الجارية</t>
  </si>
  <si>
    <t>النفقات الجارية</t>
  </si>
  <si>
    <t>اجمالي النفقات الجـــاريـــــة</t>
  </si>
  <si>
    <t>16</t>
  </si>
  <si>
    <t>15</t>
  </si>
  <si>
    <t xml:space="preserve">  لعام / 2013 المخفضة من قبل اللجنة المشكلة</t>
  </si>
  <si>
    <t>من قبل الامانة العامة لمجلس الوزراء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</si>
</sst>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rgb="FFFF0000"/>
      <name val="Arial"/>
      <family val="2"/>
    </font>
    <font>
      <b/>
      <sz val="18"/>
      <name val="Times New Roman"/>
      <family val="1"/>
    </font>
    <font>
      <sz val="14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8"/>
      <name val="Arial"/>
    </font>
    <font>
      <b/>
      <sz val="9"/>
      <name val="Arial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</font>
    <font>
      <sz val="9"/>
      <name val="Arial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readingOrder="2"/>
    </xf>
    <xf numFmtId="0" fontId="3" fillId="0" borderId="0" xfId="0" applyFont="1" applyFill="1" applyAlignment="1">
      <alignment horizontal="center"/>
    </xf>
    <xf numFmtId="16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10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3" borderId="3" xfId="0" applyFont="1" applyFill="1" applyBorder="1"/>
    <xf numFmtId="164" fontId="12" fillId="3" borderId="4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15" fillId="0" borderId="3" xfId="0" applyFont="1" applyBorder="1"/>
    <xf numFmtId="164" fontId="13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13" fillId="0" borderId="11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/>
    <xf numFmtId="0" fontId="14" fillId="0" borderId="3" xfId="0" applyFont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14" fillId="3" borderId="3" xfId="0" applyFont="1" applyFill="1" applyBorder="1"/>
    <xf numFmtId="164" fontId="13" fillId="0" borderId="4" xfId="0" applyNumberFormat="1" applyFont="1" applyFill="1" applyBorder="1" applyAlignment="1">
      <alignment horizontal="center"/>
    </xf>
    <xf numFmtId="0" fontId="14" fillId="0" borderId="6" xfId="0" applyFont="1" applyFill="1" applyBorder="1"/>
    <xf numFmtId="164" fontId="11" fillId="0" borderId="0" xfId="0" applyNumberFormat="1" applyFont="1"/>
    <xf numFmtId="0" fontId="11" fillId="0" borderId="0" xfId="0" applyFont="1" applyBorder="1" applyAlignment="1">
      <alignment horizontal="right" readingOrder="2"/>
    </xf>
    <xf numFmtId="0" fontId="12" fillId="0" borderId="0" xfId="0" applyFont="1" applyBorder="1" applyAlignment="1">
      <alignment horizontal="right" readingOrder="2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4" fontId="19" fillId="3" borderId="4" xfId="0" applyNumberFormat="1" applyFont="1" applyFill="1" applyBorder="1" applyAlignment="1">
      <alignment horizontal="center"/>
    </xf>
    <xf numFmtId="164" fontId="19" fillId="3" borderId="3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0" fontId="19" fillId="0" borderId="0" xfId="0" applyFont="1"/>
    <xf numFmtId="0" fontId="22" fillId="0" borderId="0" xfId="0" applyFont="1"/>
    <xf numFmtId="0" fontId="24" fillId="3" borderId="10" xfId="0" applyFont="1" applyFill="1" applyBorder="1" applyAlignment="1">
      <alignment horizontal="center"/>
    </xf>
    <xf numFmtId="0" fontId="13" fillId="3" borderId="3" xfId="0" applyFont="1" applyFill="1" applyBorder="1"/>
    <xf numFmtId="164" fontId="22" fillId="3" borderId="4" xfId="0" applyNumberFormat="1" applyFont="1" applyFill="1" applyBorder="1" applyAlignment="1">
      <alignment horizontal="center"/>
    </xf>
    <xf numFmtId="164" fontId="22" fillId="3" borderId="3" xfId="0" applyNumberFormat="1" applyFont="1" applyFill="1" applyBorder="1" applyAlignment="1">
      <alignment horizontal="center"/>
    </xf>
    <xf numFmtId="0" fontId="13" fillId="0" borderId="3" xfId="0" applyFont="1" applyBorder="1"/>
    <xf numFmtId="164" fontId="23" fillId="0" borderId="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164" fontId="22" fillId="0" borderId="3" xfId="0" applyNumberFormat="1" applyFont="1" applyBorder="1" applyAlignment="1">
      <alignment horizontal="center"/>
    </xf>
    <xf numFmtId="0" fontId="23" fillId="0" borderId="11" xfId="0" applyFont="1" applyFill="1" applyBorder="1"/>
    <xf numFmtId="164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/>
    <xf numFmtId="164" fontId="22" fillId="0" borderId="0" xfId="0" applyNumberFormat="1" applyFont="1" applyFill="1" applyBorder="1" applyAlignment="1">
      <alignment horizontal="center"/>
    </xf>
    <xf numFmtId="0" fontId="13" fillId="0" borderId="3" xfId="0" applyFont="1" applyFill="1" applyBorder="1"/>
    <xf numFmtId="164" fontId="23" fillId="0" borderId="4" xfId="0" applyNumberFormat="1" applyFont="1" applyFill="1" applyBorder="1" applyAlignment="1">
      <alignment horizontal="center"/>
    </xf>
    <xf numFmtId="0" fontId="13" fillId="0" borderId="6" xfId="0" applyFont="1" applyFill="1" applyBorder="1"/>
    <xf numFmtId="0" fontId="19" fillId="0" borderId="0" xfId="0" applyFont="1" applyBorder="1" applyAlignment="1">
      <alignment horizontal="right" readingOrder="2"/>
    </xf>
    <xf numFmtId="0" fontId="22" fillId="0" borderId="0" xfId="0" applyFont="1" applyBorder="1" applyAlignment="1">
      <alignment horizontal="right" readingOrder="2"/>
    </xf>
    <xf numFmtId="0" fontId="22" fillId="0" borderId="0" xfId="0" applyFont="1" applyAlignment="1">
      <alignment horizontal="left"/>
    </xf>
    <xf numFmtId="164" fontId="22" fillId="0" borderId="0" xfId="0" applyNumberFormat="1" applyFont="1"/>
    <xf numFmtId="0" fontId="22" fillId="0" borderId="0" xfId="0" applyFont="1" applyAlignment="1">
      <alignment horizontal="right"/>
    </xf>
    <xf numFmtId="1" fontId="22" fillId="3" borderId="4" xfId="0" applyNumberFormat="1" applyFont="1" applyFill="1" applyBorder="1" applyAlignment="1">
      <alignment horizontal="center"/>
    </xf>
    <xf numFmtId="1" fontId="22" fillId="3" borderId="3" xfId="0" applyNumberFormat="1" applyFont="1" applyFill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3" fillId="0" borderId="11" xfId="0" applyNumberFormat="1" applyFont="1" applyFill="1" applyBorder="1"/>
    <xf numFmtId="1" fontId="23" fillId="0" borderId="0" xfId="0" applyNumberFormat="1" applyFont="1" applyFill="1" applyBorder="1"/>
    <xf numFmtId="1" fontId="23" fillId="0" borderId="4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6" fillId="3" borderId="9" xfId="0" applyFont="1" applyFill="1" applyBorder="1"/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9" fillId="3" borderId="9" xfId="0" applyFont="1" applyFill="1" applyBorder="1"/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8"/>
  <sheetViews>
    <sheetView rightToLeft="1" tabSelected="1" view="pageBreakPreview" topLeftCell="A205" zoomScale="70" zoomScaleNormal="100" zoomScaleSheetLayoutView="70" workbookViewId="0">
      <selection activeCell="A205" sqref="A1:XFD1048576"/>
    </sheetView>
  </sheetViews>
  <sheetFormatPr defaultRowHeight="20.100000000000001" customHeight="1"/>
  <cols>
    <col min="1" max="1" width="5.125" style="9" customWidth="1"/>
    <col min="2" max="2" width="34.625" style="7" customWidth="1"/>
    <col min="3" max="3" width="27.625" style="24" customWidth="1"/>
    <col min="4" max="4" width="28.875" style="24" customWidth="1"/>
    <col min="5" max="5" width="40.125" style="24" customWidth="1"/>
    <col min="6" max="6" width="25.375" style="17" customWidth="1"/>
    <col min="7" max="16384" width="9" style="7"/>
  </cols>
  <sheetData>
    <row r="1" spans="1:6" ht="20.100000000000001" customHeight="1">
      <c r="A1" s="119" t="s">
        <v>85</v>
      </c>
      <c r="B1" s="119"/>
      <c r="C1" s="119"/>
      <c r="D1" s="119"/>
      <c r="E1" s="119"/>
      <c r="F1" s="119"/>
    </row>
    <row r="2" spans="1:6" ht="25.5" customHeight="1">
      <c r="A2" s="120" t="s">
        <v>89</v>
      </c>
      <c r="B2" s="120"/>
      <c r="C2" s="120"/>
      <c r="D2" s="120"/>
      <c r="E2" s="120"/>
      <c r="F2" s="120"/>
    </row>
    <row r="3" spans="1:6" ht="20.100000000000001" customHeight="1">
      <c r="A3" s="8"/>
      <c r="B3" s="8"/>
      <c r="C3" s="19"/>
      <c r="D3" s="19"/>
      <c r="E3" s="19"/>
      <c r="F3" s="13" t="s">
        <v>82</v>
      </c>
    </row>
    <row r="4" spans="1:6" ht="20.100000000000001" customHeight="1">
      <c r="A4" s="117" t="s">
        <v>0</v>
      </c>
      <c r="B4" s="114" t="s">
        <v>42</v>
      </c>
      <c r="C4" s="20" t="s">
        <v>79</v>
      </c>
      <c r="D4" s="20" t="s">
        <v>29</v>
      </c>
      <c r="E4" s="20" t="s">
        <v>84</v>
      </c>
      <c r="F4" s="14" t="s">
        <v>66</v>
      </c>
    </row>
    <row r="5" spans="1:6" ht="20.100000000000001" customHeight="1">
      <c r="A5" s="118"/>
      <c r="B5" s="115"/>
      <c r="C5" s="21" t="s">
        <v>80</v>
      </c>
      <c r="D5" s="21" t="s">
        <v>80</v>
      </c>
      <c r="E5" s="21" t="s">
        <v>187</v>
      </c>
      <c r="F5" s="10" t="s">
        <v>76</v>
      </c>
    </row>
    <row r="6" spans="1:6" ht="20.100000000000001" customHeight="1">
      <c r="A6" s="11"/>
      <c r="B6" s="115"/>
      <c r="C6" s="21" t="s">
        <v>87</v>
      </c>
      <c r="D6" s="21" t="s">
        <v>88</v>
      </c>
      <c r="E6" s="21" t="s">
        <v>188</v>
      </c>
      <c r="F6" s="10" t="s">
        <v>180</v>
      </c>
    </row>
    <row r="7" spans="1:6" ht="20.100000000000001" customHeight="1">
      <c r="A7" s="12"/>
      <c r="B7" s="116"/>
      <c r="C7" s="22" t="s">
        <v>71</v>
      </c>
      <c r="D7" s="22" t="s">
        <v>30</v>
      </c>
      <c r="E7" s="22" t="s">
        <v>81</v>
      </c>
      <c r="F7" s="16" t="s">
        <v>83</v>
      </c>
    </row>
    <row r="8" spans="1:6" s="6" customFormat="1" ht="20.100000000000001" customHeight="1">
      <c r="A8" s="3">
        <v>1</v>
      </c>
      <c r="B8" s="4" t="s">
        <v>31</v>
      </c>
      <c r="C8" s="18"/>
      <c r="D8" s="18"/>
      <c r="E8" s="18"/>
      <c r="F8" s="15"/>
    </row>
    <row r="9" spans="1:6" s="6" customFormat="1" ht="20.100000000000001" customHeight="1">
      <c r="A9" s="3" t="s">
        <v>72</v>
      </c>
      <c r="B9" s="4" t="s">
        <v>183</v>
      </c>
      <c r="C9" s="18">
        <f>مصدق!M7</f>
        <v>282942</v>
      </c>
      <c r="D9" s="18">
        <f>مقترح!M7</f>
        <v>319610.57399999996</v>
      </c>
      <c r="E9" s="18">
        <f>متفق!M7</f>
        <v>168366</v>
      </c>
      <c r="F9" s="15">
        <f>E9-C9</f>
        <v>-114576</v>
      </c>
    </row>
    <row r="10" spans="1:6" s="6" customFormat="1" ht="20.100000000000001" customHeight="1">
      <c r="A10" s="3" t="s">
        <v>73</v>
      </c>
      <c r="B10" s="4" t="s">
        <v>77</v>
      </c>
      <c r="C10" s="18">
        <f>مصدق!N7</f>
        <v>0</v>
      </c>
      <c r="D10" s="18">
        <f>مقترح!N7</f>
        <v>60000</v>
      </c>
      <c r="E10" s="18">
        <f>متفق!N7</f>
        <v>60000</v>
      </c>
      <c r="F10" s="15">
        <f t="shared" ref="F10:F27" si="0">E10-C10</f>
        <v>60000</v>
      </c>
    </row>
    <row r="11" spans="1:6" s="6" customFormat="1" ht="20.100000000000001" customHeight="1">
      <c r="A11" s="1" t="s">
        <v>74</v>
      </c>
      <c r="B11" s="2" t="s">
        <v>75</v>
      </c>
      <c r="C11" s="23">
        <f>C9+C10</f>
        <v>282942</v>
      </c>
      <c r="D11" s="23">
        <f>D9+D10</f>
        <v>379610.57399999996</v>
      </c>
      <c r="E11" s="23">
        <f>E9+E10</f>
        <v>228366</v>
      </c>
      <c r="F11" s="15">
        <f t="shared" si="0"/>
        <v>-54576</v>
      </c>
    </row>
    <row r="12" spans="1:6" s="6" customFormat="1" ht="20.100000000000001" customHeight="1">
      <c r="A12" s="3">
        <f>A8+1</f>
        <v>2</v>
      </c>
      <c r="B12" s="4" t="s">
        <v>43</v>
      </c>
      <c r="C12" s="18"/>
      <c r="D12" s="18"/>
      <c r="E12" s="18"/>
      <c r="F12" s="15">
        <f t="shared" si="0"/>
        <v>0</v>
      </c>
    </row>
    <row r="13" spans="1:6" s="6" customFormat="1" ht="20.100000000000001" customHeight="1">
      <c r="A13" s="3" t="s">
        <v>72</v>
      </c>
      <c r="B13" s="4" t="s">
        <v>183</v>
      </c>
      <c r="C13" s="18">
        <f>مصدق!M8</f>
        <v>17251.315000000002</v>
      </c>
      <c r="D13" s="18">
        <f>مقترح!M8</f>
        <v>71780.725999999995</v>
      </c>
      <c r="E13" s="18">
        <f>متفق!M8</f>
        <v>24698</v>
      </c>
      <c r="F13" s="15">
        <f t="shared" si="0"/>
        <v>7446.6849999999977</v>
      </c>
    </row>
    <row r="14" spans="1:6" s="6" customFormat="1" ht="20.100000000000001" customHeight="1">
      <c r="A14" s="3" t="s">
        <v>73</v>
      </c>
      <c r="B14" s="4" t="s">
        <v>77</v>
      </c>
      <c r="C14" s="18">
        <f>مصدق!N8</f>
        <v>0</v>
      </c>
      <c r="D14" s="18">
        <f>مقترح!N8</f>
        <v>0</v>
      </c>
      <c r="E14" s="18">
        <f>متفق!N8</f>
        <v>0</v>
      </c>
      <c r="F14" s="15">
        <f t="shared" si="0"/>
        <v>0</v>
      </c>
    </row>
    <row r="15" spans="1:6" s="6" customFormat="1" ht="20.100000000000001" customHeight="1">
      <c r="A15" s="1" t="s">
        <v>74</v>
      </c>
      <c r="B15" s="2" t="s">
        <v>75</v>
      </c>
      <c r="C15" s="23">
        <f>C13+C14</f>
        <v>17251.315000000002</v>
      </c>
      <c r="D15" s="23">
        <f>D13+D14</f>
        <v>71780.725999999995</v>
      </c>
      <c r="E15" s="23">
        <f>E13+E14</f>
        <v>24698</v>
      </c>
      <c r="F15" s="15">
        <f t="shared" si="0"/>
        <v>7446.6849999999977</v>
      </c>
    </row>
    <row r="16" spans="1:6" s="6" customFormat="1" ht="20.100000000000001" customHeight="1">
      <c r="A16" s="3">
        <f>A12+1</f>
        <v>3</v>
      </c>
      <c r="B16" s="4" t="s">
        <v>44</v>
      </c>
      <c r="C16" s="18"/>
      <c r="D16" s="18"/>
      <c r="E16" s="18"/>
      <c r="F16" s="15">
        <f t="shared" si="0"/>
        <v>0</v>
      </c>
    </row>
    <row r="17" spans="1:6" s="6" customFormat="1" ht="20.100000000000001" customHeight="1">
      <c r="A17" s="3" t="s">
        <v>72</v>
      </c>
      <c r="B17" s="4" t="s">
        <v>183</v>
      </c>
      <c r="C17" s="18">
        <f>مصدق!M9</f>
        <v>121185.85</v>
      </c>
      <c r="D17" s="18">
        <f>مقترح!M9</f>
        <v>524898.04599999997</v>
      </c>
      <c r="E17" s="18">
        <f>متفق!M9</f>
        <v>117596</v>
      </c>
      <c r="F17" s="15">
        <f t="shared" si="0"/>
        <v>-3589.8500000000058</v>
      </c>
    </row>
    <row r="18" spans="1:6" s="6" customFormat="1" ht="20.100000000000001" customHeight="1">
      <c r="A18" s="3" t="s">
        <v>73</v>
      </c>
      <c r="B18" s="4" t="s">
        <v>77</v>
      </c>
      <c r="C18" s="18">
        <f>مصدق!N9</f>
        <v>0</v>
      </c>
      <c r="D18" s="18">
        <f>مقترح!N9</f>
        <v>0</v>
      </c>
      <c r="E18" s="18">
        <f>متفق!N9</f>
        <v>0</v>
      </c>
      <c r="F18" s="15">
        <f t="shared" si="0"/>
        <v>0</v>
      </c>
    </row>
    <row r="19" spans="1:6" s="6" customFormat="1" ht="20.100000000000001" customHeight="1">
      <c r="A19" s="1" t="s">
        <v>74</v>
      </c>
      <c r="B19" s="2" t="s">
        <v>75</v>
      </c>
      <c r="C19" s="23">
        <f>C17+C18</f>
        <v>121185.85</v>
      </c>
      <c r="D19" s="23">
        <f>D17+D18</f>
        <v>524898.04599999997</v>
      </c>
      <c r="E19" s="23">
        <f>E17+E18</f>
        <v>117596</v>
      </c>
      <c r="F19" s="15">
        <f t="shared" si="0"/>
        <v>-3589.8500000000058</v>
      </c>
    </row>
    <row r="20" spans="1:6" s="6" customFormat="1" ht="20.100000000000001" customHeight="1">
      <c r="A20" s="3">
        <f>A16+1</f>
        <v>4</v>
      </c>
      <c r="B20" s="4" t="s">
        <v>45</v>
      </c>
      <c r="C20" s="18"/>
      <c r="D20" s="18"/>
      <c r="E20" s="18"/>
      <c r="F20" s="15">
        <f t="shared" si="0"/>
        <v>0</v>
      </c>
    </row>
    <row r="21" spans="1:6" s="6" customFormat="1" ht="20.100000000000001" customHeight="1">
      <c r="A21" s="3" t="s">
        <v>72</v>
      </c>
      <c r="B21" s="4" t="s">
        <v>183</v>
      </c>
      <c r="C21" s="18">
        <f>مصدق!M10</f>
        <v>1653.4059999999999</v>
      </c>
      <c r="D21" s="18">
        <f>مقترح!M10</f>
        <v>3096.6210000000001</v>
      </c>
      <c r="E21" s="18">
        <f>متفق!M10</f>
        <v>1424</v>
      </c>
      <c r="F21" s="15">
        <f t="shared" si="0"/>
        <v>-229.40599999999995</v>
      </c>
    </row>
    <row r="22" spans="1:6" s="6" customFormat="1" ht="20.100000000000001" customHeight="1">
      <c r="A22" s="3" t="s">
        <v>73</v>
      </c>
      <c r="B22" s="4" t="s">
        <v>77</v>
      </c>
      <c r="C22" s="18">
        <f>مصدق!N10</f>
        <v>0</v>
      </c>
      <c r="D22" s="18">
        <f>مقترح!N10</f>
        <v>0</v>
      </c>
      <c r="E22" s="18">
        <f>متفق!N10</f>
        <v>0</v>
      </c>
      <c r="F22" s="15">
        <f t="shared" si="0"/>
        <v>0</v>
      </c>
    </row>
    <row r="23" spans="1:6" s="6" customFormat="1" ht="20.100000000000001" customHeight="1">
      <c r="A23" s="1" t="s">
        <v>74</v>
      </c>
      <c r="B23" s="2" t="s">
        <v>75</v>
      </c>
      <c r="C23" s="23">
        <f>C21+C22</f>
        <v>1653.4059999999999</v>
      </c>
      <c r="D23" s="23">
        <f>D21+D22</f>
        <v>3096.6210000000001</v>
      </c>
      <c r="E23" s="23">
        <f>E21+E22</f>
        <v>1424</v>
      </c>
      <c r="F23" s="15">
        <f t="shared" si="0"/>
        <v>-229.40599999999995</v>
      </c>
    </row>
    <row r="24" spans="1:6" s="6" customFormat="1" ht="20.100000000000001" customHeight="1">
      <c r="A24" s="3">
        <f>A20+1</f>
        <v>5</v>
      </c>
      <c r="B24" s="4" t="s">
        <v>46</v>
      </c>
      <c r="C24" s="18"/>
      <c r="D24" s="18"/>
      <c r="E24" s="18"/>
      <c r="F24" s="15">
        <f t="shared" si="0"/>
        <v>0</v>
      </c>
    </row>
    <row r="25" spans="1:6" s="6" customFormat="1" ht="20.100000000000001" customHeight="1">
      <c r="A25" s="3" t="s">
        <v>72</v>
      </c>
      <c r="B25" s="4" t="s">
        <v>183</v>
      </c>
      <c r="C25" s="18">
        <f>مصدق!M11</f>
        <v>67627.145000000004</v>
      </c>
      <c r="D25" s="18">
        <f>مقترح!M11</f>
        <v>106542.53199999999</v>
      </c>
      <c r="E25" s="18">
        <f>متفق!M11</f>
        <v>91623</v>
      </c>
      <c r="F25" s="15">
        <f t="shared" si="0"/>
        <v>23995.854999999996</v>
      </c>
    </row>
    <row r="26" spans="1:6" s="6" customFormat="1" ht="20.100000000000001" customHeight="1">
      <c r="A26" s="3" t="s">
        <v>73</v>
      </c>
      <c r="B26" s="4" t="s">
        <v>77</v>
      </c>
      <c r="C26" s="18">
        <f>مصدق!N11</f>
        <v>3500</v>
      </c>
      <c r="D26" s="18">
        <f>مقترح!N11</f>
        <v>50579</v>
      </c>
      <c r="E26" s="18">
        <f>متفق!N11</f>
        <v>5000</v>
      </c>
      <c r="F26" s="15">
        <f t="shared" si="0"/>
        <v>1500</v>
      </c>
    </row>
    <row r="27" spans="1:6" s="6" customFormat="1" ht="20.100000000000001" customHeight="1">
      <c r="A27" s="1" t="s">
        <v>74</v>
      </c>
      <c r="B27" s="2" t="s">
        <v>75</v>
      </c>
      <c r="C27" s="23">
        <f>C25+C26</f>
        <v>71127.145000000004</v>
      </c>
      <c r="D27" s="23">
        <f>D25+D26</f>
        <v>157121.53200000001</v>
      </c>
      <c r="E27" s="23">
        <f>E25+E26</f>
        <v>96623</v>
      </c>
      <c r="F27" s="15">
        <f t="shared" si="0"/>
        <v>25495.854999999996</v>
      </c>
    </row>
    <row r="28" spans="1:6" ht="20.100000000000001" customHeight="1">
      <c r="A28" s="117" t="s">
        <v>0</v>
      </c>
      <c r="B28" s="114" t="s">
        <v>42</v>
      </c>
      <c r="C28" s="20" t="s">
        <v>79</v>
      </c>
      <c r="D28" s="20" t="s">
        <v>29</v>
      </c>
      <c r="E28" s="20" t="s">
        <v>84</v>
      </c>
      <c r="F28" s="65" t="s">
        <v>66</v>
      </c>
    </row>
    <row r="29" spans="1:6" ht="20.100000000000001" customHeight="1">
      <c r="A29" s="118"/>
      <c r="B29" s="115"/>
      <c r="C29" s="21" t="s">
        <v>80</v>
      </c>
      <c r="D29" s="21" t="s">
        <v>80</v>
      </c>
      <c r="E29" s="21" t="s">
        <v>187</v>
      </c>
      <c r="F29" s="10" t="s">
        <v>76</v>
      </c>
    </row>
    <row r="30" spans="1:6" ht="20.100000000000001" customHeight="1">
      <c r="A30" s="11"/>
      <c r="B30" s="115"/>
      <c r="C30" s="21" t="s">
        <v>87</v>
      </c>
      <c r="D30" s="21" t="s">
        <v>88</v>
      </c>
      <c r="E30" s="21" t="s">
        <v>188</v>
      </c>
      <c r="F30" s="10" t="s">
        <v>180</v>
      </c>
    </row>
    <row r="31" spans="1:6" ht="20.100000000000001" customHeight="1">
      <c r="A31" s="12"/>
      <c r="B31" s="116"/>
      <c r="C31" s="22" t="s">
        <v>71</v>
      </c>
      <c r="D31" s="22" t="s">
        <v>30</v>
      </c>
      <c r="E31" s="22" t="s">
        <v>81</v>
      </c>
      <c r="F31" s="16" t="s">
        <v>83</v>
      </c>
    </row>
    <row r="32" spans="1:6" s="6" customFormat="1" ht="20.100000000000001" customHeight="1">
      <c r="A32" s="3">
        <f>A24+1</f>
        <v>6</v>
      </c>
      <c r="B32" s="4" t="s">
        <v>47</v>
      </c>
      <c r="C32" s="18"/>
      <c r="D32" s="18"/>
      <c r="E32" s="18"/>
      <c r="F32" s="15"/>
    </row>
    <row r="33" spans="1:6" s="6" customFormat="1" ht="20.100000000000001" customHeight="1">
      <c r="A33" s="3" t="s">
        <v>72</v>
      </c>
      <c r="B33" s="4" t="s">
        <v>183</v>
      </c>
      <c r="C33" s="18">
        <f>مصدق!M12</f>
        <v>58883</v>
      </c>
      <c r="D33" s="18">
        <f>مقترح!M12</f>
        <v>100059.726</v>
      </c>
      <c r="E33" s="18">
        <f>متفق!M12</f>
        <v>77673</v>
      </c>
      <c r="F33" s="15">
        <f t="shared" ref="F33:F63" si="1">E33-C33</f>
        <v>18790</v>
      </c>
    </row>
    <row r="34" spans="1:6" s="6" customFormat="1" ht="20.100000000000001" customHeight="1">
      <c r="A34" s="3" t="s">
        <v>73</v>
      </c>
      <c r="B34" s="4" t="s">
        <v>77</v>
      </c>
      <c r="C34" s="18">
        <f>مصدق!N12</f>
        <v>2870</v>
      </c>
      <c r="D34" s="18">
        <f>مقترح!N12</f>
        <v>6500</v>
      </c>
      <c r="E34" s="18">
        <f>متفق!N12</f>
        <v>3000</v>
      </c>
      <c r="F34" s="15">
        <f t="shared" si="1"/>
        <v>130</v>
      </c>
    </row>
    <row r="35" spans="1:6" s="6" customFormat="1" ht="20.100000000000001" customHeight="1">
      <c r="A35" s="1" t="s">
        <v>74</v>
      </c>
      <c r="B35" s="2" t="s">
        <v>75</v>
      </c>
      <c r="C35" s="23">
        <f>C33+C34</f>
        <v>61753</v>
      </c>
      <c r="D35" s="23">
        <f>D33+D34</f>
        <v>106559.726</v>
      </c>
      <c r="E35" s="23">
        <f>E33+E34</f>
        <v>80673</v>
      </c>
      <c r="F35" s="15">
        <f t="shared" si="1"/>
        <v>18920</v>
      </c>
    </row>
    <row r="36" spans="1:6" s="6" customFormat="1" ht="20.100000000000001" customHeight="1">
      <c r="A36" s="3">
        <v>7</v>
      </c>
      <c r="B36" s="4" t="s">
        <v>179</v>
      </c>
      <c r="C36" s="18"/>
      <c r="D36" s="18"/>
      <c r="E36" s="18"/>
      <c r="F36" s="15">
        <f t="shared" si="1"/>
        <v>0</v>
      </c>
    </row>
    <row r="37" spans="1:6" s="6" customFormat="1" ht="20.100000000000001" customHeight="1">
      <c r="A37" s="3" t="s">
        <v>72</v>
      </c>
      <c r="B37" s="4" t="s">
        <v>183</v>
      </c>
      <c r="C37" s="18"/>
      <c r="D37" s="18">
        <f>مقترح!M13</f>
        <v>22709.89</v>
      </c>
      <c r="E37" s="18">
        <f>متفق!M13</f>
        <v>20675</v>
      </c>
      <c r="F37" s="15">
        <f t="shared" si="1"/>
        <v>20675</v>
      </c>
    </row>
    <row r="38" spans="1:6" s="6" customFormat="1" ht="20.100000000000001" customHeight="1">
      <c r="A38" s="3" t="s">
        <v>73</v>
      </c>
      <c r="B38" s="4" t="s">
        <v>77</v>
      </c>
      <c r="C38" s="18"/>
      <c r="D38" s="18">
        <f>مقترح!N13</f>
        <v>0</v>
      </c>
      <c r="E38" s="18">
        <f>متفق!N13</f>
        <v>0</v>
      </c>
      <c r="F38" s="15">
        <f t="shared" si="1"/>
        <v>0</v>
      </c>
    </row>
    <row r="39" spans="1:6" s="6" customFormat="1" ht="20.100000000000001" customHeight="1">
      <c r="A39" s="1" t="s">
        <v>74</v>
      </c>
      <c r="B39" s="2" t="s">
        <v>75</v>
      </c>
      <c r="C39" s="23"/>
      <c r="D39" s="23">
        <f>D37+D38</f>
        <v>22709.89</v>
      </c>
      <c r="E39" s="23"/>
      <c r="F39" s="15">
        <f t="shared" si="1"/>
        <v>0</v>
      </c>
    </row>
    <row r="40" spans="1:6" s="6" customFormat="1" ht="20.100000000000001" customHeight="1">
      <c r="A40" s="3">
        <v>8</v>
      </c>
      <c r="B40" s="4" t="s">
        <v>1</v>
      </c>
      <c r="C40" s="18"/>
      <c r="D40" s="18"/>
      <c r="E40" s="18"/>
      <c r="F40" s="15">
        <f t="shared" si="1"/>
        <v>0</v>
      </c>
    </row>
    <row r="41" spans="1:6" s="6" customFormat="1" ht="20.100000000000001" customHeight="1">
      <c r="A41" s="3" t="s">
        <v>72</v>
      </c>
      <c r="B41" s="4" t="s">
        <v>183</v>
      </c>
      <c r="C41" s="18">
        <f>مصدق!M14</f>
        <v>103584.65400000001</v>
      </c>
      <c r="D41" s="18">
        <f>مقترح!M15</f>
        <v>117779.6</v>
      </c>
      <c r="E41" s="18">
        <f>متفق!M15</f>
        <v>84769</v>
      </c>
      <c r="F41" s="15">
        <f t="shared" si="1"/>
        <v>-18815.65400000001</v>
      </c>
    </row>
    <row r="42" spans="1:6" s="6" customFormat="1" ht="20.100000000000001" customHeight="1">
      <c r="A42" s="3" t="s">
        <v>73</v>
      </c>
      <c r="B42" s="4" t="s">
        <v>77</v>
      </c>
      <c r="C42" s="18">
        <f>مصدق!N14</f>
        <v>9800</v>
      </c>
      <c r="D42" s="18">
        <f>مقترح!N15</f>
        <v>10000</v>
      </c>
      <c r="E42" s="18">
        <f>متفق!N15</f>
        <v>10000</v>
      </c>
      <c r="F42" s="15">
        <f t="shared" si="1"/>
        <v>200</v>
      </c>
    </row>
    <row r="43" spans="1:6" s="6" customFormat="1" ht="20.100000000000001" customHeight="1">
      <c r="A43" s="1" t="s">
        <v>74</v>
      </c>
      <c r="B43" s="2" t="s">
        <v>75</v>
      </c>
      <c r="C43" s="23">
        <f>C41+C42</f>
        <v>113384.65400000001</v>
      </c>
      <c r="D43" s="23">
        <f>D41+D42</f>
        <v>127779.6</v>
      </c>
      <c r="E43" s="23">
        <f>E41+E42</f>
        <v>94769</v>
      </c>
      <c r="F43" s="15">
        <f t="shared" si="1"/>
        <v>-18615.65400000001</v>
      </c>
    </row>
    <row r="44" spans="1:6" s="6" customFormat="1" ht="20.100000000000001" customHeight="1">
      <c r="A44" s="3">
        <f>A40+1</f>
        <v>9</v>
      </c>
      <c r="B44" s="4" t="s">
        <v>48</v>
      </c>
      <c r="C44" s="18"/>
      <c r="D44" s="18"/>
      <c r="E44" s="18"/>
      <c r="F44" s="15">
        <f t="shared" si="1"/>
        <v>0</v>
      </c>
    </row>
    <row r="45" spans="1:6" s="6" customFormat="1" ht="20.100000000000001" customHeight="1">
      <c r="A45" s="3" t="s">
        <v>72</v>
      </c>
      <c r="B45" s="4" t="s">
        <v>183</v>
      </c>
      <c r="C45" s="18">
        <f>مصدق!M15</f>
        <v>3508.7849999999999</v>
      </c>
      <c r="D45" s="18">
        <f>مقترح!M16</f>
        <v>3958.8939999999998</v>
      </c>
      <c r="E45" s="18">
        <f>متفق!M16</f>
        <v>3556</v>
      </c>
      <c r="F45" s="15">
        <f t="shared" si="1"/>
        <v>47.215000000000146</v>
      </c>
    </row>
    <row r="46" spans="1:6" s="6" customFormat="1" ht="20.100000000000001" customHeight="1">
      <c r="A46" s="3" t="s">
        <v>73</v>
      </c>
      <c r="B46" s="4" t="s">
        <v>77</v>
      </c>
      <c r="C46" s="18">
        <f>مصدق!N15</f>
        <v>1262.0999999999999</v>
      </c>
      <c r="D46" s="18">
        <f>مقترح!N16</f>
        <v>1300</v>
      </c>
      <c r="E46" s="18">
        <f>متفق!N16</f>
        <v>1300</v>
      </c>
      <c r="F46" s="15">
        <f t="shared" si="1"/>
        <v>37.900000000000091</v>
      </c>
    </row>
    <row r="47" spans="1:6" s="6" customFormat="1" ht="20.100000000000001" customHeight="1">
      <c r="A47" s="1" t="s">
        <v>74</v>
      </c>
      <c r="B47" s="2" t="s">
        <v>75</v>
      </c>
      <c r="C47" s="23">
        <f>C45+C46</f>
        <v>4770.8850000000002</v>
      </c>
      <c r="D47" s="23">
        <f>D45+D46</f>
        <v>5258.8940000000002</v>
      </c>
      <c r="E47" s="23">
        <f>E45+E46</f>
        <v>4856</v>
      </c>
      <c r="F47" s="15">
        <f t="shared" si="1"/>
        <v>85.114999999999782</v>
      </c>
    </row>
    <row r="48" spans="1:6" s="6" customFormat="1" ht="20.100000000000001" customHeight="1">
      <c r="A48" s="3">
        <f>A44+1</f>
        <v>10</v>
      </c>
      <c r="B48" s="4" t="s">
        <v>32</v>
      </c>
      <c r="C48" s="18"/>
      <c r="D48" s="18"/>
      <c r="E48" s="18"/>
      <c r="F48" s="15">
        <f t="shared" si="1"/>
        <v>0</v>
      </c>
    </row>
    <row r="49" spans="1:6" s="6" customFormat="1" ht="20.100000000000001" customHeight="1">
      <c r="A49" s="3" t="s">
        <v>72</v>
      </c>
      <c r="B49" s="4" t="s">
        <v>183</v>
      </c>
      <c r="C49" s="18">
        <f>مصدق!M17</f>
        <v>69499.884999999995</v>
      </c>
      <c r="D49" s="18">
        <f>مقترح!M18</f>
        <v>85020.786000000007</v>
      </c>
      <c r="E49" s="18">
        <f>متفق!M18</f>
        <v>82743</v>
      </c>
      <c r="F49" s="15">
        <f t="shared" si="1"/>
        <v>13243.115000000005</v>
      </c>
    </row>
    <row r="50" spans="1:6" s="6" customFormat="1" ht="20.100000000000001" customHeight="1">
      <c r="A50" s="3" t="s">
        <v>73</v>
      </c>
      <c r="B50" s="4" t="s">
        <v>77</v>
      </c>
      <c r="C50" s="18">
        <f>مصدق!N17</f>
        <v>11550</v>
      </c>
      <c r="D50" s="18">
        <f>مقترح!N18</f>
        <v>12000</v>
      </c>
      <c r="E50" s="18">
        <f>متفق!N18</f>
        <v>12000</v>
      </c>
      <c r="F50" s="15">
        <f t="shared" si="1"/>
        <v>450</v>
      </c>
    </row>
    <row r="51" spans="1:6" s="6" customFormat="1" ht="20.100000000000001" customHeight="1">
      <c r="A51" s="1" t="s">
        <v>74</v>
      </c>
      <c r="B51" s="2" t="s">
        <v>75</v>
      </c>
      <c r="C51" s="23">
        <f>C49+C50</f>
        <v>81049.884999999995</v>
      </c>
      <c r="D51" s="23">
        <f>D49+D50</f>
        <v>97020.786000000007</v>
      </c>
      <c r="E51" s="23">
        <f>E49+E50</f>
        <v>94743</v>
      </c>
      <c r="F51" s="15">
        <f t="shared" si="1"/>
        <v>13693.115000000005</v>
      </c>
    </row>
    <row r="52" spans="1:6" s="6" customFormat="1" ht="20.100000000000001" customHeight="1">
      <c r="A52" s="3">
        <f>A48+1</f>
        <v>11</v>
      </c>
      <c r="B52" s="4" t="s">
        <v>49</v>
      </c>
      <c r="C52" s="18"/>
      <c r="D52" s="18"/>
      <c r="E52" s="18"/>
      <c r="F52" s="15"/>
    </row>
    <row r="53" spans="1:6" s="6" customFormat="1" ht="20.100000000000001" customHeight="1">
      <c r="A53" s="3" t="s">
        <v>72</v>
      </c>
      <c r="B53" s="4" t="s">
        <v>183</v>
      </c>
      <c r="C53" s="18">
        <f>مصدق!M18</f>
        <v>815335.99300000002</v>
      </c>
      <c r="D53" s="18">
        <f>مقترح!M19</f>
        <v>1228716.93</v>
      </c>
      <c r="E53" s="18">
        <f>متفق!M19</f>
        <v>863701</v>
      </c>
      <c r="F53" s="15">
        <f t="shared" si="1"/>
        <v>48365.006999999983</v>
      </c>
    </row>
    <row r="54" spans="1:6" s="6" customFormat="1" ht="20.100000000000001" customHeight="1">
      <c r="A54" s="3" t="s">
        <v>73</v>
      </c>
      <c r="B54" s="4" t="s">
        <v>77</v>
      </c>
      <c r="C54" s="18">
        <f>مصدق!N18</f>
        <v>39900</v>
      </c>
      <c r="D54" s="18">
        <f>مقترح!N19</f>
        <v>40000</v>
      </c>
      <c r="E54" s="18">
        <f>متفق!N19</f>
        <v>40000</v>
      </c>
      <c r="F54" s="15">
        <f t="shared" si="1"/>
        <v>100</v>
      </c>
    </row>
    <row r="55" spans="1:6" s="6" customFormat="1" ht="20.100000000000001" customHeight="1">
      <c r="A55" s="1" t="s">
        <v>74</v>
      </c>
      <c r="B55" s="2" t="s">
        <v>75</v>
      </c>
      <c r="C55" s="23">
        <f>C53+C54</f>
        <v>855235.99300000002</v>
      </c>
      <c r="D55" s="23">
        <f>D53+D54</f>
        <v>1268716.93</v>
      </c>
      <c r="E55" s="23">
        <f>E53+E54</f>
        <v>903701</v>
      </c>
      <c r="F55" s="15">
        <f t="shared" si="1"/>
        <v>48465.006999999983</v>
      </c>
    </row>
    <row r="56" spans="1:6" s="6" customFormat="1" ht="20.100000000000001" customHeight="1">
      <c r="A56" s="3">
        <f>A52+1</f>
        <v>12</v>
      </c>
      <c r="B56" s="4" t="s">
        <v>91</v>
      </c>
      <c r="C56" s="18"/>
      <c r="D56" s="18"/>
      <c r="E56" s="18"/>
      <c r="F56" s="15"/>
    </row>
    <row r="57" spans="1:6" s="6" customFormat="1" ht="20.100000000000001" customHeight="1">
      <c r="A57" s="3" t="s">
        <v>72</v>
      </c>
      <c r="B57" s="4" t="s">
        <v>183</v>
      </c>
      <c r="C57" s="18">
        <f>مصدق!M19</f>
        <v>4914.665</v>
      </c>
      <c r="D57" s="18">
        <f>مقترح!M20</f>
        <v>6363</v>
      </c>
      <c r="E57" s="18">
        <f>متفق!M20</f>
        <v>4381</v>
      </c>
      <c r="F57" s="15">
        <f t="shared" si="1"/>
        <v>-533.66499999999996</v>
      </c>
    </row>
    <row r="58" spans="1:6" s="6" customFormat="1" ht="20.100000000000001" customHeight="1">
      <c r="A58" s="3" t="s">
        <v>73</v>
      </c>
      <c r="B58" s="4" t="s">
        <v>77</v>
      </c>
      <c r="C58" s="18">
        <f>مصدق!N19</f>
        <v>0</v>
      </c>
      <c r="D58" s="18">
        <f>مقترح!N20</f>
        <v>0</v>
      </c>
      <c r="E58" s="18">
        <f>متفق!N20</f>
        <v>0</v>
      </c>
      <c r="F58" s="15">
        <f t="shared" si="1"/>
        <v>0</v>
      </c>
    </row>
    <row r="59" spans="1:6" s="6" customFormat="1" ht="20.100000000000001" customHeight="1">
      <c r="A59" s="1" t="s">
        <v>74</v>
      </c>
      <c r="B59" s="2" t="s">
        <v>75</v>
      </c>
      <c r="C59" s="23">
        <f>C57+C58</f>
        <v>4914.665</v>
      </c>
      <c r="D59" s="23">
        <f>D57+D58</f>
        <v>6363</v>
      </c>
      <c r="E59" s="23">
        <f>E57+E58</f>
        <v>4381</v>
      </c>
      <c r="F59" s="15">
        <f t="shared" si="1"/>
        <v>-533.66499999999996</v>
      </c>
    </row>
    <row r="60" spans="1:6" s="6" customFormat="1" ht="20.100000000000001" customHeight="1">
      <c r="A60" s="3">
        <f>A56+1</f>
        <v>13</v>
      </c>
      <c r="B60" s="4" t="s">
        <v>92</v>
      </c>
      <c r="C60" s="18"/>
      <c r="D60" s="18"/>
      <c r="E60" s="18"/>
      <c r="F60" s="15"/>
    </row>
    <row r="61" spans="1:6" s="6" customFormat="1" ht="20.100000000000001" customHeight="1">
      <c r="A61" s="3" t="s">
        <v>72</v>
      </c>
      <c r="B61" s="4" t="s">
        <v>183</v>
      </c>
      <c r="C61" s="18">
        <f>مصدق!M20</f>
        <v>7835.8060000000005</v>
      </c>
      <c r="D61" s="18">
        <f>مقترح!M21</f>
        <v>13812.054000000002</v>
      </c>
      <c r="E61" s="18">
        <f>متفق!M21</f>
        <v>8748</v>
      </c>
      <c r="F61" s="15">
        <f t="shared" si="1"/>
        <v>912.19399999999951</v>
      </c>
    </row>
    <row r="62" spans="1:6" s="6" customFormat="1" ht="20.100000000000001" customHeight="1">
      <c r="A62" s="3" t="s">
        <v>73</v>
      </c>
      <c r="B62" s="4" t="s">
        <v>77</v>
      </c>
      <c r="C62" s="18">
        <f>مصدق!N20</f>
        <v>0</v>
      </c>
      <c r="D62" s="18">
        <f>مقترح!N21</f>
        <v>0</v>
      </c>
      <c r="E62" s="18">
        <f>متفق!N21</f>
        <v>0</v>
      </c>
      <c r="F62" s="15">
        <f t="shared" si="1"/>
        <v>0</v>
      </c>
    </row>
    <row r="63" spans="1:6" s="6" customFormat="1" ht="20.100000000000001" customHeight="1">
      <c r="A63" s="1" t="s">
        <v>74</v>
      </c>
      <c r="B63" s="2" t="s">
        <v>75</v>
      </c>
      <c r="C63" s="23">
        <f>C61+C62</f>
        <v>7835.8060000000005</v>
      </c>
      <c r="D63" s="23">
        <f>D61+D62</f>
        <v>13812.054000000002</v>
      </c>
      <c r="E63" s="23">
        <f>E61+E62</f>
        <v>8748</v>
      </c>
      <c r="F63" s="15">
        <f t="shared" si="1"/>
        <v>912.19399999999951</v>
      </c>
    </row>
    <row r="64" spans="1:6" ht="20.100000000000001" customHeight="1">
      <c r="A64" s="117" t="s">
        <v>0</v>
      </c>
      <c r="B64" s="114" t="s">
        <v>42</v>
      </c>
      <c r="C64" s="20" t="s">
        <v>79</v>
      </c>
      <c r="D64" s="20" t="s">
        <v>29</v>
      </c>
      <c r="E64" s="20" t="s">
        <v>84</v>
      </c>
      <c r="F64" s="65" t="s">
        <v>66</v>
      </c>
    </row>
    <row r="65" spans="1:6" ht="20.100000000000001" customHeight="1">
      <c r="A65" s="118"/>
      <c r="B65" s="115"/>
      <c r="C65" s="21" t="s">
        <v>80</v>
      </c>
      <c r="D65" s="21" t="s">
        <v>80</v>
      </c>
      <c r="E65" s="21" t="s">
        <v>187</v>
      </c>
      <c r="F65" s="10" t="s">
        <v>76</v>
      </c>
    </row>
    <row r="66" spans="1:6" ht="20.100000000000001" customHeight="1">
      <c r="A66" s="11"/>
      <c r="B66" s="115"/>
      <c r="C66" s="21" t="s">
        <v>87</v>
      </c>
      <c r="D66" s="21" t="s">
        <v>88</v>
      </c>
      <c r="E66" s="21" t="s">
        <v>188</v>
      </c>
      <c r="F66" s="10" t="s">
        <v>180</v>
      </c>
    </row>
    <row r="67" spans="1:6" ht="20.100000000000001" customHeight="1">
      <c r="A67" s="12"/>
      <c r="B67" s="116"/>
      <c r="C67" s="22" t="s">
        <v>71</v>
      </c>
      <c r="D67" s="22" t="s">
        <v>30</v>
      </c>
      <c r="E67" s="22" t="s">
        <v>81</v>
      </c>
      <c r="F67" s="16" t="s">
        <v>83</v>
      </c>
    </row>
    <row r="68" spans="1:6" ht="20.100000000000001" customHeight="1">
      <c r="A68" s="3">
        <v>14</v>
      </c>
      <c r="B68" s="4" t="s">
        <v>93</v>
      </c>
      <c r="C68" s="18"/>
      <c r="D68" s="18"/>
      <c r="E68" s="18"/>
      <c r="F68" s="15"/>
    </row>
    <row r="69" spans="1:6" ht="20.100000000000001" customHeight="1">
      <c r="A69" s="3" t="s">
        <v>72</v>
      </c>
      <c r="B69" s="4" t="s">
        <v>183</v>
      </c>
      <c r="C69" s="18">
        <f>مصدق!M21</f>
        <v>6628.1059999999998</v>
      </c>
      <c r="D69" s="18">
        <f>مقترح!M22</f>
        <v>12728</v>
      </c>
      <c r="E69" s="18">
        <f>متفق!M22</f>
        <v>8560</v>
      </c>
      <c r="F69" s="15">
        <f t="shared" ref="F69:F71" si="2">E69-C69</f>
        <v>1931.8940000000002</v>
      </c>
    </row>
    <row r="70" spans="1:6" ht="20.100000000000001" customHeight="1">
      <c r="A70" s="3" t="s">
        <v>73</v>
      </c>
      <c r="B70" s="4" t="s">
        <v>77</v>
      </c>
      <c r="C70" s="18">
        <f>مصدق!N21</f>
        <v>0</v>
      </c>
      <c r="D70" s="18">
        <f>مقترح!N22</f>
        <v>0</v>
      </c>
      <c r="E70" s="18">
        <f>متفق!N22</f>
        <v>0</v>
      </c>
      <c r="F70" s="15">
        <f t="shared" si="2"/>
        <v>0</v>
      </c>
    </row>
    <row r="71" spans="1:6" ht="20.100000000000001" customHeight="1">
      <c r="A71" s="1" t="s">
        <v>74</v>
      </c>
      <c r="B71" s="2" t="s">
        <v>75</v>
      </c>
      <c r="C71" s="23">
        <f>C69+C70</f>
        <v>6628.1059999999998</v>
      </c>
      <c r="D71" s="23">
        <f>D69+D70</f>
        <v>12728</v>
      </c>
      <c r="E71" s="23">
        <f>E69+E70</f>
        <v>8560</v>
      </c>
      <c r="F71" s="15">
        <f t="shared" si="2"/>
        <v>1931.8940000000002</v>
      </c>
    </row>
    <row r="72" spans="1:6" s="6" customFormat="1" ht="20.100000000000001" customHeight="1">
      <c r="A72" s="3">
        <v>14</v>
      </c>
      <c r="B72" s="4" t="s">
        <v>50</v>
      </c>
      <c r="C72" s="18"/>
      <c r="D72" s="18"/>
      <c r="E72" s="18"/>
      <c r="F72" s="15"/>
    </row>
    <row r="73" spans="1:6" s="6" customFormat="1" ht="20.100000000000001" customHeight="1">
      <c r="A73" s="3" t="s">
        <v>72</v>
      </c>
      <c r="B73" s="4" t="s">
        <v>183</v>
      </c>
      <c r="C73" s="18">
        <f>مصدق!M22</f>
        <v>10379.868999999999</v>
      </c>
      <c r="D73" s="18">
        <f>مقترح!M23</f>
        <v>27690.6</v>
      </c>
      <c r="E73" s="18">
        <f>متفق!M23</f>
        <v>18800</v>
      </c>
      <c r="F73" s="15">
        <f t="shared" ref="F73:F91" si="3">E73-C73</f>
        <v>8420.1310000000012</v>
      </c>
    </row>
    <row r="74" spans="1:6" s="6" customFormat="1" ht="20.100000000000001" customHeight="1">
      <c r="A74" s="3" t="s">
        <v>73</v>
      </c>
      <c r="B74" s="4" t="s">
        <v>77</v>
      </c>
      <c r="C74" s="18">
        <f>مصدق!N22</f>
        <v>1050</v>
      </c>
      <c r="D74" s="18">
        <f>مقترح!N23</f>
        <v>5000</v>
      </c>
      <c r="E74" s="18">
        <f>متفق!N23</f>
        <v>1000</v>
      </c>
      <c r="F74" s="15">
        <f t="shared" si="3"/>
        <v>-50</v>
      </c>
    </row>
    <row r="75" spans="1:6" s="6" customFormat="1" ht="20.100000000000001" customHeight="1">
      <c r="A75" s="1" t="s">
        <v>74</v>
      </c>
      <c r="B75" s="2" t="s">
        <v>75</v>
      </c>
      <c r="C75" s="23">
        <f>C73+C74</f>
        <v>11429.868999999999</v>
      </c>
      <c r="D75" s="23">
        <f>D73+D74</f>
        <v>32690.6</v>
      </c>
      <c r="E75" s="23">
        <f>E73+E74</f>
        <v>19800</v>
      </c>
      <c r="F75" s="15">
        <f t="shared" si="3"/>
        <v>8370.1310000000012</v>
      </c>
    </row>
    <row r="76" spans="1:6" s="6" customFormat="1" ht="20.100000000000001" customHeight="1">
      <c r="A76" s="3">
        <f>A72+1</f>
        <v>15</v>
      </c>
      <c r="B76" s="4" t="s">
        <v>51</v>
      </c>
      <c r="C76" s="18"/>
      <c r="D76" s="18"/>
      <c r="E76" s="18"/>
      <c r="F76" s="15">
        <f t="shared" si="3"/>
        <v>0</v>
      </c>
    </row>
    <row r="77" spans="1:6" s="6" customFormat="1" ht="20.100000000000001" customHeight="1">
      <c r="A77" s="3" t="s">
        <v>72</v>
      </c>
      <c r="B77" s="4" t="s">
        <v>183</v>
      </c>
      <c r="C77" s="18">
        <f>مصدق!M23</f>
        <v>1759.9839999999999</v>
      </c>
      <c r="D77" s="18">
        <f>مقترح!M24</f>
        <v>2345.8180000000002</v>
      </c>
      <c r="E77" s="18">
        <f>متفق!M24</f>
        <v>1936</v>
      </c>
      <c r="F77" s="15">
        <f t="shared" si="3"/>
        <v>176.01600000000008</v>
      </c>
    </row>
    <row r="78" spans="1:6" s="6" customFormat="1" ht="20.100000000000001" customHeight="1">
      <c r="A78" s="3" t="s">
        <v>73</v>
      </c>
      <c r="B78" s="4" t="s">
        <v>77</v>
      </c>
      <c r="C78" s="18">
        <f>مصدق!N23</f>
        <v>910</v>
      </c>
      <c r="D78" s="18">
        <f>مقترح!N24</f>
        <v>1685</v>
      </c>
      <c r="E78" s="18">
        <f>متفق!N24</f>
        <v>1685</v>
      </c>
      <c r="F78" s="15">
        <f t="shared" si="3"/>
        <v>775</v>
      </c>
    </row>
    <row r="79" spans="1:6" s="6" customFormat="1" ht="20.100000000000001" customHeight="1">
      <c r="A79" s="1" t="s">
        <v>74</v>
      </c>
      <c r="B79" s="2" t="s">
        <v>75</v>
      </c>
      <c r="C79" s="23">
        <f>C77+C78</f>
        <v>2669.9839999999999</v>
      </c>
      <c r="D79" s="23">
        <f>D77+D78</f>
        <v>4030.8180000000002</v>
      </c>
      <c r="E79" s="23">
        <f>E77+E78</f>
        <v>3621</v>
      </c>
      <c r="F79" s="15">
        <f t="shared" si="3"/>
        <v>951.01600000000008</v>
      </c>
    </row>
    <row r="80" spans="1:6" s="6" customFormat="1" ht="20.100000000000001" customHeight="1">
      <c r="A80" s="3">
        <f>A76+1</f>
        <v>16</v>
      </c>
      <c r="B80" s="4" t="s">
        <v>52</v>
      </c>
      <c r="C80" s="18"/>
      <c r="D80" s="18"/>
      <c r="E80" s="18"/>
      <c r="F80" s="15"/>
    </row>
    <row r="81" spans="1:6" s="6" customFormat="1" ht="20.100000000000001" customHeight="1">
      <c r="A81" s="3" t="s">
        <v>72</v>
      </c>
      <c r="B81" s="4" t="s">
        <v>183</v>
      </c>
      <c r="C81" s="18">
        <f>مصدق!M24</f>
        <v>504754.86199999996</v>
      </c>
      <c r="D81" s="18">
        <f>مقترح!M25</f>
        <v>1977651.811</v>
      </c>
      <c r="E81" s="18">
        <f>متفق!M25</f>
        <v>296622</v>
      </c>
      <c r="F81" s="15">
        <f t="shared" si="3"/>
        <v>-208132.86199999996</v>
      </c>
    </row>
    <row r="82" spans="1:6" s="6" customFormat="1" ht="20.100000000000001" customHeight="1">
      <c r="A82" s="3" t="s">
        <v>73</v>
      </c>
      <c r="B82" s="4" t="s">
        <v>77</v>
      </c>
      <c r="C82" s="18">
        <f>مصدق!N24</f>
        <v>59500</v>
      </c>
      <c r="D82" s="18">
        <f>مقترح!N25</f>
        <v>350000</v>
      </c>
      <c r="E82" s="18">
        <f>متفق!N25</f>
        <v>350000</v>
      </c>
      <c r="F82" s="15">
        <f t="shared" si="3"/>
        <v>290500</v>
      </c>
    </row>
    <row r="83" spans="1:6" s="6" customFormat="1" ht="20.100000000000001" customHeight="1">
      <c r="A83" s="1" t="s">
        <v>74</v>
      </c>
      <c r="B83" s="2" t="s">
        <v>75</v>
      </c>
      <c r="C83" s="23">
        <f>C81+C82</f>
        <v>564254.86199999996</v>
      </c>
      <c r="D83" s="23">
        <f>D81+D82</f>
        <v>2327651.8109999998</v>
      </c>
      <c r="E83" s="23">
        <f>E81+E82</f>
        <v>646622</v>
      </c>
      <c r="F83" s="15">
        <f t="shared" si="3"/>
        <v>82367.138000000035</v>
      </c>
    </row>
    <row r="84" spans="1:6" s="6" customFormat="1" ht="20.100000000000001" customHeight="1">
      <c r="A84" s="3">
        <f>A80+1</f>
        <v>17</v>
      </c>
      <c r="B84" s="4" t="s">
        <v>53</v>
      </c>
      <c r="C84" s="18"/>
      <c r="D84" s="18"/>
      <c r="E84" s="18"/>
      <c r="F84" s="15"/>
    </row>
    <row r="85" spans="1:6" s="6" customFormat="1" ht="20.100000000000001" customHeight="1">
      <c r="A85" s="3" t="s">
        <v>72</v>
      </c>
      <c r="B85" s="4" t="s">
        <v>183</v>
      </c>
      <c r="C85" s="18">
        <f>مصدق!M25</f>
        <v>1582.5250000000001</v>
      </c>
      <c r="D85" s="18">
        <f>مقترح!M26</f>
        <v>2038.693</v>
      </c>
      <c r="E85" s="18">
        <f>متفق!M26</f>
        <v>4903</v>
      </c>
      <c r="F85" s="15">
        <f t="shared" si="3"/>
        <v>3320.4749999999999</v>
      </c>
    </row>
    <row r="86" spans="1:6" s="6" customFormat="1" ht="20.100000000000001" customHeight="1">
      <c r="A86" s="3" t="s">
        <v>73</v>
      </c>
      <c r="B86" s="4" t="s">
        <v>77</v>
      </c>
      <c r="C86" s="18">
        <f>مصدق!N25</f>
        <v>0</v>
      </c>
      <c r="D86" s="18">
        <f>مقترح!N26</f>
        <v>0</v>
      </c>
      <c r="E86" s="18">
        <f>متفق!N26</f>
        <v>0</v>
      </c>
      <c r="F86" s="15">
        <f t="shared" si="3"/>
        <v>0</v>
      </c>
    </row>
    <row r="87" spans="1:6" s="6" customFormat="1" ht="20.100000000000001" customHeight="1">
      <c r="A87" s="1" t="s">
        <v>74</v>
      </c>
      <c r="B87" s="2" t="s">
        <v>75</v>
      </c>
      <c r="C87" s="23">
        <f>C85+C86</f>
        <v>1582.5250000000001</v>
      </c>
      <c r="D87" s="23">
        <f>D85+D86</f>
        <v>2038.693</v>
      </c>
      <c r="E87" s="23">
        <f>E85+E86</f>
        <v>4903</v>
      </c>
      <c r="F87" s="15">
        <f t="shared" si="3"/>
        <v>3320.4749999999999</v>
      </c>
    </row>
    <row r="88" spans="1:6" s="6" customFormat="1" ht="20.100000000000001" customHeight="1">
      <c r="A88" s="3">
        <f>A84+1</f>
        <v>18</v>
      </c>
      <c r="B88" s="4" t="s">
        <v>54</v>
      </c>
      <c r="C88" s="18"/>
      <c r="D88" s="18"/>
      <c r="E88" s="18"/>
      <c r="F88" s="15">
        <f t="shared" si="3"/>
        <v>0</v>
      </c>
    </row>
    <row r="89" spans="1:6" s="6" customFormat="1" ht="20.100000000000001" customHeight="1">
      <c r="A89" s="3" t="s">
        <v>72</v>
      </c>
      <c r="B89" s="4" t="s">
        <v>183</v>
      </c>
      <c r="C89" s="18">
        <f>مصدق!M26</f>
        <v>504754.86199999996</v>
      </c>
      <c r="D89" s="18">
        <f>مقترح!M27</f>
        <v>1074018.912</v>
      </c>
      <c r="E89" s="18">
        <f>متفق!M27</f>
        <v>296622</v>
      </c>
      <c r="F89" s="15">
        <f t="shared" si="3"/>
        <v>-208132.86199999996</v>
      </c>
    </row>
    <row r="90" spans="1:6" s="6" customFormat="1" ht="20.100000000000001" customHeight="1">
      <c r="A90" s="3" t="s">
        <v>73</v>
      </c>
      <c r="B90" s="4" t="s">
        <v>77</v>
      </c>
      <c r="C90" s="18">
        <f>مصدق!N26</f>
        <v>59500</v>
      </c>
      <c r="D90" s="18">
        <f>مقترح!N27</f>
        <v>250000</v>
      </c>
      <c r="E90" s="18">
        <f>متفق!N27</f>
        <v>250000</v>
      </c>
      <c r="F90" s="15">
        <f t="shared" si="3"/>
        <v>190500</v>
      </c>
    </row>
    <row r="91" spans="1:6" s="6" customFormat="1" ht="20.100000000000001" customHeight="1">
      <c r="A91" s="1" t="s">
        <v>74</v>
      </c>
      <c r="B91" s="2" t="s">
        <v>75</v>
      </c>
      <c r="C91" s="23">
        <f>C89+C90</f>
        <v>564254.86199999996</v>
      </c>
      <c r="D91" s="23">
        <f>D89+D90</f>
        <v>1324018.912</v>
      </c>
      <c r="E91" s="23">
        <f>E89+E90</f>
        <v>546622</v>
      </c>
      <c r="F91" s="15">
        <f t="shared" si="3"/>
        <v>-17632.861999999965</v>
      </c>
    </row>
    <row r="92" spans="1:6" ht="20.100000000000001" customHeight="1">
      <c r="A92" s="117" t="s">
        <v>0</v>
      </c>
      <c r="B92" s="114" t="s">
        <v>42</v>
      </c>
      <c r="C92" s="20" t="s">
        <v>79</v>
      </c>
      <c r="D92" s="20" t="s">
        <v>29</v>
      </c>
      <c r="E92" s="20" t="s">
        <v>84</v>
      </c>
      <c r="F92" s="65" t="s">
        <v>66</v>
      </c>
    </row>
    <row r="93" spans="1:6" ht="20.100000000000001" customHeight="1">
      <c r="A93" s="118"/>
      <c r="B93" s="115"/>
      <c r="C93" s="21" t="s">
        <v>80</v>
      </c>
      <c r="D93" s="21" t="s">
        <v>80</v>
      </c>
      <c r="E93" s="21" t="s">
        <v>187</v>
      </c>
      <c r="F93" s="10" t="s">
        <v>76</v>
      </c>
    </row>
    <row r="94" spans="1:6" ht="20.100000000000001" customHeight="1">
      <c r="A94" s="11"/>
      <c r="B94" s="115"/>
      <c r="C94" s="21" t="s">
        <v>87</v>
      </c>
      <c r="D94" s="21" t="s">
        <v>88</v>
      </c>
      <c r="E94" s="21" t="s">
        <v>188</v>
      </c>
      <c r="F94" s="10" t="s">
        <v>180</v>
      </c>
    </row>
    <row r="95" spans="1:6" ht="20.100000000000001" customHeight="1">
      <c r="A95" s="12"/>
      <c r="B95" s="116"/>
      <c r="C95" s="22" t="s">
        <v>71</v>
      </c>
      <c r="D95" s="22" t="s">
        <v>30</v>
      </c>
      <c r="E95" s="22" t="s">
        <v>81</v>
      </c>
      <c r="F95" s="16" t="s">
        <v>83</v>
      </c>
    </row>
    <row r="96" spans="1:6" s="6" customFormat="1" ht="20.100000000000001" customHeight="1">
      <c r="A96" s="3">
        <f>A88+1</f>
        <v>19</v>
      </c>
      <c r="B96" s="4" t="s">
        <v>55</v>
      </c>
      <c r="C96" s="18"/>
      <c r="D96" s="18"/>
      <c r="E96" s="18"/>
      <c r="F96" s="15"/>
    </row>
    <row r="97" spans="1:6" s="6" customFormat="1" ht="20.100000000000001" customHeight="1">
      <c r="A97" s="3" t="s">
        <v>72</v>
      </c>
      <c r="B97" s="4" t="s">
        <v>183</v>
      </c>
      <c r="C97" s="18">
        <f>مصدق!M27</f>
        <v>3147.3540000000003</v>
      </c>
      <c r="D97" s="18">
        <f>مقترح!M28</f>
        <v>5725.884</v>
      </c>
      <c r="E97" s="18">
        <f>متفق!M28</f>
        <v>4903</v>
      </c>
      <c r="F97" s="15">
        <f t="shared" ref="F97:F123" si="4">E97-C97</f>
        <v>1755.6459999999997</v>
      </c>
    </row>
    <row r="98" spans="1:6" s="6" customFormat="1" ht="20.100000000000001" customHeight="1">
      <c r="A98" s="3" t="s">
        <v>73</v>
      </c>
      <c r="B98" s="4" t="s">
        <v>77</v>
      </c>
      <c r="C98" s="18">
        <f>مصدق!N27</f>
        <v>0</v>
      </c>
      <c r="D98" s="18">
        <f>مقترح!N28</f>
        <v>0</v>
      </c>
      <c r="E98" s="18">
        <f>متفق!N28</f>
        <v>0</v>
      </c>
      <c r="F98" s="15">
        <f t="shared" si="4"/>
        <v>0</v>
      </c>
    </row>
    <row r="99" spans="1:6" s="6" customFormat="1" ht="20.100000000000001" customHeight="1">
      <c r="A99" s="1" t="s">
        <v>74</v>
      </c>
      <c r="B99" s="2" t="s">
        <v>75</v>
      </c>
      <c r="C99" s="23">
        <f>C97+C98</f>
        <v>3147.3540000000003</v>
      </c>
      <c r="D99" s="23">
        <f>D97+D98</f>
        <v>5725.884</v>
      </c>
      <c r="E99" s="23">
        <f>E97+E98</f>
        <v>4903</v>
      </c>
      <c r="F99" s="15">
        <f t="shared" si="4"/>
        <v>1755.6459999999997</v>
      </c>
    </row>
    <row r="100" spans="1:6" s="6" customFormat="1" ht="20.100000000000001" customHeight="1">
      <c r="A100" s="3">
        <f>A96+1</f>
        <v>20</v>
      </c>
      <c r="B100" s="4" t="s">
        <v>56</v>
      </c>
      <c r="C100" s="18"/>
      <c r="D100" s="18"/>
      <c r="E100" s="18"/>
      <c r="F100" s="15">
        <f t="shared" si="4"/>
        <v>0</v>
      </c>
    </row>
    <row r="101" spans="1:6" s="6" customFormat="1" ht="20.100000000000001" customHeight="1">
      <c r="A101" s="3" t="s">
        <v>72</v>
      </c>
      <c r="B101" s="4" t="s">
        <v>183</v>
      </c>
      <c r="C101" s="18">
        <f>مصدق!M28</f>
        <v>6123.2080000000005</v>
      </c>
      <c r="D101" s="18">
        <f>مقترح!M29</f>
        <v>25346.739999999998</v>
      </c>
      <c r="E101" s="18">
        <f>متفق!M29</f>
        <v>7741</v>
      </c>
      <c r="F101" s="15">
        <f t="shared" si="4"/>
        <v>1617.7919999999995</v>
      </c>
    </row>
    <row r="102" spans="1:6" s="6" customFormat="1" ht="20.100000000000001" customHeight="1">
      <c r="A102" s="3" t="s">
        <v>73</v>
      </c>
      <c r="B102" s="4" t="s">
        <v>77</v>
      </c>
      <c r="C102" s="18">
        <f>مصدق!N28</f>
        <v>15400</v>
      </c>
      <c r="D102" s="18">
        <f>مقترح!N29</f>
        <v>30000</v>
      </c>
      <c r="E102" s="18">
        <f>متفق!N29</f>
        <v>15000</v>
      </c>
      <c r="F102" s="15">
        <f t="shared" si="4"/>
        <v>-400</v>
      </c>
    </row>
    <row r="103" spans="1:6" s="6" customFormat="1" ht="20.100000000000001" customHeight="1">
      <c r="A103" s="1" t="s">
        <v>74</v>
      </c>
      <c r="B103" s="2" t="s">
        <v>75</v>
      </c>
      <c r="C103" s="23">
        <f>C101+C102</f>
        <v>21523.207999999999</v>
      </c>
      <c r="D103" s="23">
        <f>D101+D102</f>
        <v>55346.74</v>
      </c>
      <c r="E103" s="23">
        <f>E101+E102</f>
        <v>22741</v>
      </c>
      <c r="F103" s="15">
        <f t="shared" si="4"/>
        <v>1217.7920000000013</v>
      </c>
    </row>
    <row r="104" spans="1:6" s="6" customFormat="1" ht="20.100000000000001" customHeight="1">
      <c r="A104" s="3">
        <f>A100+1</f>
        <v>21</v>
      </c>
      <c r="B104" s="4" t="s">
        <v>57</v>
      </c>
      <c r="C104" s="18"/>
      <c r="D104" s="18"/>
      <c r="E104" s="18"/>
      <c r="F104" s="15">
        <f t="shared" si="4"/>
        <v>0</v>
      </c>
    </row>
    <row r="105" spans="1:6" s="6" customFormat="1" ht="20.100000000000001" customHeight="1">
      <c r="A105" s="3" t="s">
        <v>72</v>
      </c>
      <c r="B105" s="4" t="s">
        <v>183</v>
      </c>
      <c r="C105" s="18">
        <f>مصدق!M29</f>
        <v>1231.4960000000001</v>
      </c>
      <c r="D105" s="18">
        <f>مقترح!M30</f>
        <v>1577.819</v>
      </c>
      <c r="E105" s="18">
        <f>متفق!M30</f>
        <v>1444</v>
      </c>
      <c r="F105" s="15">
        <f t="shared" si="4"/>
        <v>212.50399999999991</v>
      </c>
    </row>
    <row r="106" spans="1:6" s="6" customFormat="1" ht="20.100000000000001" customHeight="1">
      <c r="A106" s="3" t="s">
        <v>73</v>
      </c>
      <c r="B106" s="4" t="s">
        <v>77</v>
      </c>
      <c r="C106" s="18">
        <f>مصدق!N29</f>
        <v>0</v>
      </c>
      <c r="D106" s="18">
        <f>مقترح!N30</f>
        <v>0</v>
      </c>
      <c r="E106" s="18">
        <f>متفق!N30</f>
        <v>0</v>
      </c>
      <c r="F106" s="15">
        <f t="shared" si="4"/>
        <v>0</v>
      </c>
    </row>
    <row r="107" spans="1:6" s="6" customFormat="1" ht="20.100000000000001" customHeight="1">
      <c r="A107" s="1" t="s">
        <v>74</v>
      </c>
      <c r="B107" s="2" t="s">
        <v>75</v>
      </c>
      <c r="C107" s="23">
        <f>C105+C106</f>
        <v>1231.4960000000001</v>
      </c>
      <c r="D107" s="23">
        <f>D105+D106</f>
        <v>1577.819</v>
      </c>
      <c r="E107" s="23">
        <f>E105+E106</f>
        <v>1444</v>
      </c>
      <c r="F107" s="15">
        <f t="shared" si="4"/>
        <v>212.50399999999991</v>
      </c>
    </row>
    <row r="108" spans="1:6" s="6" customFormat="1" ht="20.100000000000001" customHeight="1">
      <c r="A108" s="3">
        <f>A104+1</f>
        <v>22</v>
      </c>
      <c r="B108" s="4" t="s">
        <v>58</v>
      </c>
      <c r="C108" s="18"/>
      <c r="D108" s="18"/>
      <c r="E108" s="18"/>
      <c r="F108" s="15">
        <f t="shared" si="4"/>
        <v>0</v>
      </c>
    </row>
    <row r="109" spans="1:6" s="6" customFormat="1" ht="20.100000000000001" customHeight="1">
      <c r="A109" s="3" t="s">
        <v>72</v>
      </c>
      <c r="B109" s="4" t="s">
        <v>183</v>
      </c>
      <c r="C109" s="18">
        <f>مصدق!M30</f>
        <v>62800.233</v>
      </c>
      <c r="D109" s="18">
        <f>مقترح!M31</f>
        <v>65288.826999999997</v>
      </c>
      <c r="E109" s="18">
        <f>متفق!M31</f>
        <v>65181</v>
      </c>
      <c r="F109" s="15">
        <f t="shared" si="4"/>
        <v>2380.7669999999998</v>
      </c>
    </row>
    <row r="110" spans="1:6" s="6" customFormat="1" ht="20.100000000000001" customHeight="1">
      <c r="A110" s="3" t="s">
        <v>73</v>
      </c>
      <c r="B110" s="4" t="s">
        <v>77</v>
      </c>
      <c r="C110" s="18">
        <f>مصدق!N30</f>
        <v>0</v>
      </c>
      <c r="D110" s="18">
        <f>مقترح!N31</f>
        <v>0</v>
      </c>
      <c r="E110" s="18">
        <f>متفق!N31</f>
        <v>0</v>
      </c>
      <c r="F110" s="15">
        <f t="shared" si="4"/>
        <v>0</v>
      </c>
    </row>
    <row r="111" spans="1:6" s="6" customFormat="1" ht="20.100000000000001" customHeight="1">
      <c r="A111" s="1" t="s">
        <v>74</v>
      </c>
      <c r="B111" s="2" t="s">
        <v>75</v>
      </c>
      <c r="C111" s="23">
        <f>C109+C110</f>
        <v>62800.233</v>
      </c>
      <c r="D111" s="23">
        <f>D109+D110</f>
        <v>65288.826999999997</v>
      </c>
      <c r="E111" s="23">
        <f>E109+E110</f>
        <v>65181</v>
      </c>
      <c r="F111" s="15">
        <f t="shared" si="4"/>
        <v>2380.7669999999998</v>
      </c>
    </row>
    <row r="112" spans="1:6" s="6" customFormat="1" ht="20.100000000000001" customHeight="1">
      <c r="A112" s="3">
        <f>A108+1</f>
        <v>23</v>
      </c>
      <c r="B112" s="4" t="s">
        <v>59</v>
      </c>
      <c r="C112" s="18"/>
      <c r="D112" s="18"/>
      <c r="E112" s="18"/>
      <c r="F112" s="15">
        <f t="shared" si="4"/>
        <v>0</v>
      </c>
    </row>
    <row r="113" spans="1:6" s="6" customFormat="1" ht="20.100000000000001" customHeight="1">
      <c r="A113" s="3" t="s">
        <v>72</v>
      </c>
      <c r="B113" s="4" t="s">
        <v>183</v>
      </c>
      <c r="C113" s="18">
        <f>مصدق!M31</f>
        <v>194691.82</v>
      </c>
      <c r="D113" s="18">
        <f>مقترح!M32</f>
        <v>455069.20200000005</v>
      </c>
      <c r="E113" s="18">
        <f>متفق!M32</f>
        <v>242110</v>
      </c>
      <c r="F113" s="15">
        <f t="shared" si="4"/>
        <v>47418.179999999993</v>
      </c>
    </row>
    <row r="114" spans="1:6" s="6" customFormat="1" ht="20.100000000000001" customHeight="1">
      <c r="A114" s="3" t="s">
        <v>73</v>
      </c>
      <c r="B114" s="4" t="s">
        <v>77</v>
      </c>
      <c r="C114" s="18">
        <f>مصدق!N31</f>
        <v>28000</v>
      </c>
      <c r="D114" s="18">
        <f>مقترح!N32</f>
        <v>28000</v>
      </c>
      <c r="E114" s="18">
        <f>متفق!N32</f>
        <v>28000</v>
      </c>
      <c r="F114" s="15">
        <f t="shared" si="4"/>
        <v>0</v>
      </c>
    </row>
    <row r="115" spans="1:6" s="6" customFormat="1" ht="20.100000000000001" customHeight="1">
      <c r="A115" s="1" t="s">
        <v>74</v>
      </c>
      <c r="B115" s="2" t="s">
        <v>75</v>
      </c>
      <c r="C115" s="23">
        <f>C113+C114</f>
        <v>222691.82</v>
      </c>
      <c r="D115" s="23">
        <f>D113+D114</f>
        <v>483069.20200000005</v>
      </c>
      <c r="E115" s="23">
        <f>E113+E114</f>
        <v>270110</v>
      </c>
      <c r="F115" s="15">
        <f t="shared" si="4"/>
        <v>47418.179999999993</v>
      </c>
    </row>
    <row r="116" spans="1:6" s="6" customFormat="1" ht="20.100000000000001" customHeight="1">
      <c r="A116" s="3">
        <f>A112+1</f>
        <v>24</v>
      </c>
      <c r="B116" s="4" t="s">
        <v>60</v>
      </c>
      <c r="C116" s="18"/>
      <c r="D116" s="18"/>
      <c r="E116" s="18"/>
      <c r="F116" s="15">
        <f t="shared" si="4"/>
        <v>0</v>
      </c>
    </row>
    <row r="117" spans="1:6" s="6" customFormat="1" ht="20.100000000000001" customHeight="1">
      <c r="A117" s="3" t="s">
        <v>72</v>
      </c>
      <c r="B117" s="4" t="s">
        <v>183</v>
      </c>
      <c r="C117" s="18">
        <f>مصدق!M32</f>
        <v>3774.4609999999998</v>
      </c>
      <c r="D117" s="18">
        <f>مقترح!M33</f>
        <v>4375.82</v>
      </c>
      <c r="E117" s="18">
        <f>متفق!M33</f>
        <v>4210</v>
      </c>
      <c r="F117" s="15">
        <f t="shared" si="4"/>
        <v>435.53900000000021</v>
      </c>
    </row>
    <row r="118" spans="1:6" s="6" customFormat="1" ht="20.100000000000001" customHeight="1">
      <c r="A118" s="3" t="s">
        <v>73</v>
      </c>
      <c r="B118" s="4" t="s">
        <v>77</v>
      </c>
      <c r="C118" s="18">
        <f>مصدق!N32</f>
        <v>0</v>
      </c>
      <c r="D118" s="18">
        <f>مقترح!N33</f>
        <v>0</v>
      </c>
      <c r="E118" s="18">
        <f>متفق!N33</f>
        <v>0</v>
      </c>
      <c r="F118" s="15">
        <f t="shared" si="4"/>
        <v>0</v>
      </c>
    </row>
    <row r="119" spans="1:6" s="6" customFormat="1" ht="20.100000000000001" customHeight="1">
      <c r="A119" s="1" t="s">
        <v>74</v>
      </c>
      <c r="B119" s="2" t="s">
        <v>75</v>
      </c>
      <c r="C119" s="23">
        <f>C117+C118</f>
        <v>3774.4609999999998</v>
      </c>
      <c r="D119" s="23">
        <f>D117+D118</f>
        <v>4375.82</v>
      </c>
      <c r="E119" s="23">
        <f>E117+E118</f>
        <v>4210</v>
      </c>
      <c r="F119" s="15">
        <f t="shared" si="4"/>
        <v>435.53900000000021</v>
      </c>
    </row>
    <row r="120" spans="1:6" s="6" customFormat="1" ht="20.100000000000001" customHeight="1">
      <c r="A120" s="3">
        <f>A116+1</f>
        <v>25</v>
      </c>
      <c r="B120" s="4" t="s">
        <v>67</v>
      </c>
      <c r="C120" s="18"/>
      <c r="D120" s="18"/>
      <c r="E120" s="18"/>
      <c r="F120" s="15">
        <f t="shared" si="4"/>
        <v>0</v>
      </c>
    </row>
    <row r="121" spans="1:6" s="6" customFormat="1" ht="20.100000000000001" customHeight="1">
      <c r="A121" s="3" t="s">
        <v>72</v>
      </c>
      <c r="B121" s="4" t="s">
        <v>183</v>
      </c>
      <c r="C121" s="18">
        <f>مصدق!M33</f>
        <v>239399.47099999999</v>
      </c>
      <c r="D121" s="18">
        <f>مقترح!M34</f>
        <v>238241.772</v>
      </c>
      <c r="E121" s="18">
        <f>متفق!M34</f>
        <v>206645</v>
      </c>
      <c r="F121" s="15">
        <f t="shared" si="4"/>
        <v>-32754.47099999999</v>
      </c>
    </row>
    <row r="122" spans="1:6" s="6" customFormat="1" ht="20.100000000000001" customHeight="1">
      <c r="A122" s="3" t="s">
        <v>73</v>
      </c>
      <c r="B122" s="4" t="s">
        <v>77</v>
      </c>
      <c r="C122" s="18">
        <f>مصدق!N33</f>
        <v>0</v>
      </c>
      <c r="D122" s="18">
        <f>مقترح!N34</f>
        <v>0</v>
      </c>
      <c r="E122" s="18">
        <f>متفق!N34</f>
        <v>0</v>
      </c>
      <c r="F122" s="15">
        <f t="shared" si="4"/>
        <v>0</v>
      </c>
    </row>
    <row r="123" spans="1:6" s="6" customFormat="1" ht="20.100000000000001" customHeight="1">
      <c r="A123" s="1" t="s">
        <v>74</v>
      </c>
      <c r="B123" s="2" t="s">
        <v>75</v>
      </c>
      <c r="C123" s="23">
        <f>C121+C122</f>
        <v>239399.47099999999</v>
      </c>
      <c r="D123" s="23">
        <f>D121+D122</f>
        <v>238241.772</v>
      </c>
      <c r="E123" s="23">
        <f>E121+E122</f>
        <v>206645</v>
      </c>
      <c r="F123" s="15">
        <f t="shared" si="4"/>
        <v>-32754.47099999999</v>
      </c>
    </row>
    <row r="124" spans="1:6" ht="20.100000000000001" customHeight="1">
      <c r="A124" s="117" t="s">
        <v>0</v>
      </c>
      <c r="B124" s="114" t="s">
        <v>42</v>
      </c>
      <c r="C124" s="20" t="s">
        <v>79</v>
      </c>
      <c r="D124" s="20" t="s">
        <v>29</v>
      </c>
      <c r="E124" s="20" t="s">
        <v>84</v>
      </c>
      <c r="F124" s="65" t="s">
        <v>66</v>
      </c>
    </row>
    <row r="125" spans="1:6" ht="20.100000000000001" customHeight="1">
      <c r="A125" s="118"/>
      <c r="B125" s="115"/>
      <c r="C125" s="21" t="s">
        <v>80</v>
      </c>
      <c r="D125" s="21" t="s">
        <v>80</v>
      </c>
      <c r="E125" s="21" t="s">
        <v>187</v>
      </c>
      <c r="F125" s="10" t="s">
        <v>76</v>
      </c>
    </row>
    <row r="126" spans="1:6" ht="20.100000000000001" customHeight="1">
      <c r="A126" s="11"/>
      <c r="B126" s="115"/>
      <c r="C126" s="21" t="s">
        <v>87</v>
      </c>
      <c r="D126" s="21" t="s">
        <v>88</v>
      </c>
      <c r="E126" s="21" t="s">
        <v>188</v>
      </c>
      <c r="F126" s="10" t="s">
        <v>180</v>
      </c>
    </row>
    <row r="127" spans="1:6" ht="20.100000000000001" customHeight="1">
      <c r="A127" s="12"/>
      <c r="B127" s="116"/>
      <c r="C127" s="22" t="s">
        <v>71</v>
      </c>
      <c r="D127" s="22" t="s">
        <v>30</v>
      </c>
      <c r="E127" s="22" t="s">
        <v>81</v>
      </c>
      <c r="F127" s="16" t="s">
        <v>83</v>
      </c>
    </row>
    <row r="128" spans="1:6" s="6" customFormat="1" ht="20.100000000000001" customHeight="1">
      <c r="A128" s="3">
        <f>A120+1</f>
        <v>26</v>
      </c>
      <c r="B128" s="4" t="s">
        <v>61</v>
      </c>
      <c r="C128" s="18"/>
      <c r="D128" s="18"/>
      <c r="E128" s="18"/>
      <c r="F128" s="15"/>
    </row>
    <row r="129" spans="1:6" s="6" customFormat="1" ht="20.100000000000001" customHeight="1">
      <c r="A129" s="3" t="s">
        <v>72</v>
      </c>
      <c r="B129" s="4" t="s">
        <v>183</v>
      </c>
      <c r="C129" s="18">
        <f>مصدق!M34</f>
        <v>26526.429000000004</v>
      </c>
      <c r="D129" s="18">
        <f>مقترح!M35</f>
        <v>27358.444000000003</v>
      </c>
      <c r="E129" s="18">
        <f>متفق!M35</f>
        <v>24558</v>
      </c>
      <c r="F129" s="15">
        <f t="shared" ref="F129:F151" si="5">E129-C129</f>
        <v>-1968.4290000000037</v>
      </c>
    </row>
    <row r="130" spans="1:6" s="6" customFormat="1" ht="20.100000000000001" customHeight="1">
      <c r="A130" s="3" t="s">
        <v>73</v>
      </c>
      <c r="B130" s="4" t="s">
        <v>77</v>
      </c>
      <c r="C130" s="18">
        <f>مصدق!N34</f>
        <v>8400</v>
      </c>
      <c r="D130" s="18">
        <f>مقترح!N35</f>
        <v>248200</v>
      </c>
      <c r="E130" s="18">
        <f>متفق!N35</f>
        <v>248200</v>
      </c>
      <c r="F130" s="15">
        <f t="shared" si="5"/>
        <v>239800</v>
      </c>
    </row>
    <row r="131" spans="1:6" s="6" customFormat="1" ht="20.100000000000001" customHeight="1">
      <c r="A131" s="1" t="s">
        <v>74</v>
      </c>
      <c r="B131" s="2" t="s">
        <v>75</v>
      </c>
      <c r="C131" s="23">
        <f>C129+C130</f>
        <v>34926.429000000004</v>
      </c>
      <c r="D131" s="23">
        <f>D129+D130</f>
        <v>275558.44400000002</v>
      </c>
      <c r="E131" s="23">
        <f>E129+E130</f>
        <v>272758</v>
      </c>
      <c r="F131" s="15">
        <f t="shared" si="5"/>
        <v>237831.571</v>
      </c>
    </row>
    <row r="132" spans="1:6" s="6" customFormat="1" ht="20.100000000000001" customHeight="1">
      <c r="A132" s="3">
        <f>A128+1</f>
        <v>27</v>
      </c>
      <c r="B132" s="4" t="s">
        <v>62</v>
      </c>
      <c r="C132" s="18"/>
      <c r="D132" s="18"/>
      <c r="E132" s="18"/>
      <c r="F132" s="15">
        <f t="shared" si="5"/>
        <v>0</v>
      </c>
    </row>
    <row r="133" spans="1:6" s="6" customFormat="1" ht="20.100000000000001" customHeight="1">
      <c r="A133" s="3" t="s">
        <v>72</v>
      </c>
      <c r="B133" s="4" t="s">
        <v>183</v>
      </c>
      <c r="C133" s="18">
        <f>مصدق!M35</f>
        <v>12345.202999999998</v>
      </c>
      <c r="D133" s="18">
        <f>مقترح!M36</f>
        <v>48023.076000000001</v>
      </c>
      <c r="E133" s="18">
        <f>متفق!M36</f>
        <v>16951</v>
      </c>
      <c r="F133" s="15">
        <f t="shared" si="5"/>
        <v>4605.7970000000023</v>
      </c>
    </row>
    <row r="134" spans="1:6" s="6" customFormat="1" ht="20.100000000000001" customHeight="1">
      <c r="A134" s="3" t="s">
        <v>73</v>
      </c>
      <c r="B134" s="4" t="s">
        <v>77</v>
      </c>
      <c r="C134" s="18">
        <f>مصدق!N35</f>
        <v>0</v>
      </c>
      <c r="D134" s="18">
        <f>مقترح!N36</f>
        <v>0</v>
      </c>
      <c r="E134" s="18">
        <f>متفق!N36</f>
        <v>0</v>
      </c>
      <c r="F134" s="15">
        <f t="shared" si="5"/>
        <v>0</v>
      </c>
    </row>
    <row r="135" spans="1:6" s="6" customFormat="1" ht="20.100000000000001" customHeight="1">
      <c r="A135" s="1" t="s">
        <v>74</v>
      </c>
      <c r="B135" s="2" t="s">
        <v>75</v>
      </c>
      <c r="C135" s="23">
        <f>C133+C134</f>
        <v>12345.202999999998</v>
      </c>
      <c r="D135" s="23">
        <f>D133+D134</f>
        <v>48023.076000000001</v>
      </c>
      <c r="E135" s="23">
        <f>E133+E134</f>
        <v>16951</v>
      </c>
      <c r="F135" s="15">
        <f t="shared" si="5"/>
        <v>4605.7970000000023</v>
      </c>
    </row>
    <row r="136" spans="1:6" s="6" customFormat="1" ht="20.100000000000001" customHeight="1">
      <c r="A136" s="3">
        <f>A132+1</f>
        <v>28</v>
      </c>
      <c r="B136" s="4" t="s">
        <v>63</v>
      </c>
      <c r="C136" s="18"/>
      <c r="D136" s="18"/>
      <c r="E136" s="18"/>
      <c r="F136" s="15">
        <f t="shared" si="5"/>
        <v>0</v>
      </c>
    </row>
    <row r="137" spans="1:6" s="6" customFormat="1" ht="20.100000000000001" customHeight="1">
      <c r="A137" s="3" t="s">
        <v>72</v>
      </c>
      <c r="B137" s="4" t="s">
        <v>183</v>
      </c>
      <c r="C137" s="18">
        <f>مصدق!M36</f>
        <v>11858.339</v>
      </c>
      <c r="D137" s="18">
        <f>مقترح!M37</f>
        <v>12918.194000000001</v>
      </c>
      <c r="E137" s="18">
        <f>متفق!M37</f>
        <v>10815</v>
      </c>
      <c r="F137" s="15">
        <f t="shared" si="5"/>
        <v>-1043.3389999999999</v>
      </c>
    </row>
    <row r="138" spans="1:6" s="6" customFormat="1" ht="20.100000000000001" customHeight="1">
      <c r="A138" s="3" t="s">
        <v>73</v>
      </c>
      <c r="B138" s="4" t="s">
        <v>77</v>
      </c>
      <c r="C138" s="18">
        <f>مصدق!N36</f>
        <v>0</v>
      </c>
      <c r="D138" s="18">
        <f>مقترح!N37</f>
        <v>0</v>
      </c>
      <c r="E138" s="18">
        <f>متفق!N37</f>
        <v>0</v>
      </c>
      <c r="F138" s="15">
        <f t="shared" si="5"/>
        <v>0</v>
      </c>
    </row>
    <row r="139" spans="1:6" s="6" customFormat="1" ht="20.100000000000001" customHeight="1">
      <c r="A139" s="1" t="s">
        <v>74</v>
      </c>
      <c r="B139" s="2" t="s">
        <v>75</v>
      </c>
      <c r="C139" s="23">
        <f>C137+C138</f>
        <v>11858.339</v>
      </c>
      <c r="D139" s="23">
        <f>D137+D138</f>
        <v>12918.194000000001</v>
      </c>
      <c r="E139" s="23">
        <f>E137+E138</f>
        <v>10815</v>
      </c>
      <c r="F139" s="15">
        <f t="shared" si="5"/>
        <v>-1043.3389999999999</v>
      </c>
    </row>
    <row r="140" spans="1:6" s="6" customFormat="1" ht="20.100000000000001" customHeight="1">
      <c r="A140" s="3">
        <f>A136+1</f>
        <v>29</v>
      </c>
      <c r="B140" s="4" t="s">
        <v>64</v>
      </c>
      <c r="C140" s="18"/>
      <c r="D140" s="18"/>
      <c r="E140" s="18"/>
      <c r="F140" s="15">
        <f t="shared" si="5"/>
        <v>0</v>
      </c>
    </row>
    <row r="141" spans="1:6" s="6" customFormat="1" ht="20.100000000000001" customHeight="1">
      <c r="A141" s="3" t="s">
        <v>72</v>
      </c>
      <c r="B141" s="4" t="s">
        <v>183</v>
      </c>
      <c r="C141" s="18">
        <f>مصدق!M37</f>
        <v>323492.01299999998</v>
      </c>
      <c r="D141" s="18">
        <f>مقترح!M38</f>
        <v>468438.37</v>
      </c>
      <c r="E141" s="18">
        <f>متفق!M38</f>
        <v>153228</v>
      </c>
      <c r="F141" s="15">
        <f t="shared" si="5"/>
        <v>-170264.01299999998</v>
      </c>
    </row>
    <row r="142" spans="1:6" s="6" customFormat="1" ht="20.100000000000001" customHeight="1">
      <c r="A142" s="3" t="s">
        <v>73</v>
      </c>
      <c r="B142" s="4" t="s">
        <v>77</v>
      </c>
      <c r="C142" s="18">
        <f>مصدق!N37</f>
        <v>56000</v>
      </c>
      <c r="D142" s="18">
        <f>مقترح!N38</f>
        <v>50000</v>
      </c>
      <c r="E142" s="18">
        <f>متفق!N38</f>
        <v>50000</v>
      </c>
      <c r="F142" s="15">
        <f t="shared" si="5"/>
        <v>-6000</v>
      </c>
    </row>
    <row r="143" spans="1:6" s="6" customFormat="1" ht="20.100000000000001" customHeight="1">
      <c r="A143" s="1" t="s">
        <v>74</v>
      </c>
      <c r="B143" s="2" t="s">
        <v>75</v>
      </c>
      <c r="C143" s="23">
        <f>C141+C142</f>
        <v>379492.01299999998</v>
      </c>
      <c r="D143" s="23">
        <f>D141+D142</f>
        <v>518438.37</v>
      </c>
      <c r="E143" s="23">
        <f>E141+E142</f>
        <v>203228</v>
      </c>
      <c r="F143" s="15">
        <f t="shared" si="5"/>
        <v>-176264.01299999998</v>
      </c>
    </row>
    <row r="144" spans="1:6" s="6" customFormat="1" ht="20.100000000000001" customHeight="1">
      <c r="A144" s="3">
        <f>A140+1</f>
        <v>30</v>
      </c>
      <c r="B144" s="4" t="s">
        <v>65</v>
      </c>
      <c r="C144" s="18"/>
      <c r="D144" s="18"/>
      <c r="E144" s="18"/>
      <c r="F144" s="15">
        <f t="shared" si="5"/>
        <v>0</v>
      </c>
    </row>
    <row r="145" spans="1:6" s="6" customFormat="1" ht="20.100000000000001" customHeight="1">
      <c r="A145" s="3" t="s">
        <v>72</v>
      </c>
      <c r="B145" s="4" t="s">
        <v>183</v>
      </c>
      <c r="C145" s="18">
        <f>مصدق!M38</f>
        <v>2051.5</v>
      </c>
      <c r="D145" s="18">
        <f>مقترح!M39</f>
        <v>2108.1999999999998</v>
      </c>
      <c r="E145" s="18">
        <f>متفق!M39</f>
        <v>2011</v>
      </c>
      <c r="F145" s="15">
        <f t="shared" si="5"/>
        <v>-40.5</v>
      </c>
    </row>
    <row r="146" spans="1:6" s="6" customFormat="1" ht="20.100000000000001" customHeight="1">
      <c r="A146" s="3" t="s">
        <v>73</v>
      </c>
      <c r="B146" s="4" t="s">
        <v>77</v>
      </c>
      <c r="C146" s="18">
        <f>مصدق!N38</f>
        <v>0</v>
      </c>
      <c r="D146" s="18">
        <f>مقترح!N39</f>
        <v>0</v>
      </c>
      <c r="E146" s="18">
        <f>متفق!N39</f>
        <v>0</v>
      </c>
      <c r="F146" s="15">
        <f t="shared" si="5"/>
        <v>0</v>
      </c>
    </row>
    <row r="147" spans="1:6" s="6" customFormat="1" ht="20.100000000000001" customHeight="1">
      <c r="A147" s="1" t="s">
        <v>74</v>
      </c>
      <c r="B147" s="2" t="s">
        <v>75</v>
      </c>
      <c r="C147" s="23">
        <f>C145+C146</f>
        <v>2051.5</v>
      </c>
      <c r="D147" s="23">
        <f>D145+D146</f>
        <v>2108.1999999999998</v>
      </c>
      <c r="E147" s="23">
        <f>E145+E146</f>
        <v>2011</v>
      </c>
      <c r="F147" s="15">
        <f t="shared" si="5"/>
        <v>-40.5</v>
      </c>
    </row>
    <row r="148" spans="1:6" s="6" customFormat="1" ht="20.100000000000001" customHeight="1">
      <c r="A148" s="3">
        <v>32</v>
      </c>
      <c r="B148" s="4" t="s">
        <v>2</v>
      </c>
      <c r="C148" s="18"/>
      <c r="D148" s="18"/>
      <c r="E148" s="18"/>
      <c r="F148" s="15">
        <f t="shared" si="5"/>
        <v>0</v>
      </c>
    </row>
    <row r="149" spans="1:6" s="6" customFormat="1" ht="20.100000000000001" customHeight="1">
      <c r="A149" s="3" t="s">
        <v>72</v>
      </c>
      <c r="B149" s="4" t="s">
        <v>183</v>
      </c>
      <c r="C149" s="18">
        <f>مصدق!M39</f>
        <v>381472.47100000002</v>
      </c>
      <c r="D149" s="18">
        <f>مقترح!M40</f>
        <v>1126810.6639999999</v>
      </c>
      <c r="E149" s="18">
        <f>متفق!M40</f>
        <v>534360</v>
      </c>
      <c r="F149" s="15">
        <f t="shared" si="5"/>
        <v>152887.52899999998</v>
      </c>
    </row>
    <row r="150" spans="1:6" s="6" customFormat="1" ht="20.100000000000001" customHeight="1">
      <c r="A150" s="3" t="s">
        <v>73</v>
      </c>
      <c r="B150" s="4" t="s">
        <v>77</v>
      </c>
      <c r="C150" s="18">
        <f>مصدق!N39</f>
        <v>70000</v>
      </c>
      <c r="D150" s="18">
        <f>مقترح!N40</f>
        <v>133200</v>
      </c>
      <c r="E150" s="18">
        <f>متفق!N40</f>
        <v>70000</v>
      </c>
      <c r="F150" s="15">
        <f t="shared" si="5"/>
        <v>0</v>
      </c>
    </row>
    <row r="151" spans="1:6" s="6" customFormat="1" ht="20.100000000000001" customHeight="1">
      <c r="A151" s="1" t="s">
        <v>74</v>
      </c>
      <c r="B151" s="2" t="s">
        <v>75</v>
      </c>
      <c r="C151" s="23">
        <f>C149+C150</f>
        <v>451472.47100000002</v>
      </c>
      <c r="D151" s="23">
        <f>D149+D150</f>
        <v>1260010.6639999999</v>
      </c>
      <c r="E151" s="23">
        <f>E149+E150</f>
        <v>604360</v>
      </c>
      <c r="F151" s="15">
        <f t="shared" si="5"/>
        <v>152887.52899999998</v>
      </c>
    </row>
    <row r="152" spans="1:6" ht="20.100000000000001" customHeight="1">
      <c r="A152" s="117" t="s">
        <v>0</v>
      </c>
      <c r="B152" s="114" t="s">
        <v>42</v>
      </c>
      <c r="C152" s="20" t="s">
        <v>79</v>
      </c>
      <c r="D152" s="20" t="s">
        <v>29</v>
      </c>
      <c r="E152" s="20" t="s">
        <v>84</v>
      </c>
      <c r="F152" s="65" t="s">
        <v>66</v>
      </c>
    </row>
    <row r="153" spans="1:6" ht="20.100000000000001" customHeight="1">
      <c r="A153" s="118"/>
      <c r="B153" s="115"/>
      <c r="C153" s="21" t="s">
        <v>80</v>
      </c>
      <c r="D153" s="21" t="s">
        <v>80</v>
      </c>
      <c r="E153" s="21" t="s">
        <v>187</v>
      </c>
      <c r="F153" s="10" t="s">
        <v>76</v>
      </c>
    </row>
    <row r="154" spans="1:6" ht="20.100000000000001" customHeight="1">
      <c r="A154" s="11"/>
      <c r="B154" s="115"/>
      <c r="C154" s="21" t="s">
        <v>87</v>
      </c>
      <c r="D154" s="21" t="s">
        <v>88</v>
      </c>
      <c r="E154" s="21" t="s">
        <v>188</v>
      </c>
      <c r="F154" s="10" t="s">
        <v>180</v>
      </c>
    </row>
    <row r="155" spans="1:6" ht="20.100000000000001" customHeight="1">
      <c r="A155" s="12"/>
      <c r="B155" s="116"/>
      <c r="C155" s="22" t="s">
        <v>71</v>
      </c>
      <c r="D155" s="22" t="s">
        <v>30</v>
      </c>
      <c r="E155" s="22" t="s">
        <v>81</v>
      </c>
      <c r="F155" s="16" t="s">
        <v>83</v>
      </c>
    </row>
    <row r="156" spans="1:6" s="6" customFormat="1" ht="20.100000000000001" customHeight="1">
      <c r="A156" s="3">
        <f>A148+1</f>
        <v>33</v>
      </c>
      <c r="B156" s="4" t="s">
        <v>68</v>
      </c>
      <c r="C156" s="18"/>
      <c r="D156" s="18"/>
      <c r="E156" s="18"/>
      <c r="F156" s="15"/>
    </row>
    <row r="157" spans="1:6" s="6" customFormat="1" ht="20.100000000000001" customHeight="1">
      <c r="A157" s="3" t="s">
        <v>72</v>
      </c>
      <c r="B157" s="4" t="s">
        <v>183</v>
      </c>
      <c r="C157" s="18">
        <f>مصدق!M41</f>
        <v>512205.01</v>
      </c>
      <c r="D157" s="18">
        <f>مقترح!M42</f>
        <v>720186.10700000008</v>
      </c>
      <c r="E157" s="18">
        <f>متفق!M42</f>
        <v>430056</v>
      </c>
      <c r="F157" s="15">
        <f t="shared" ref="F157:F179" si="6">E157-C157</f>
        <v>-82149.010000000009</v>
      </c>
    </row>
    <row r="158" spans="1:6" s="6" customFormat="1" ht="20.100000000000001" customHeight="1">
      <c r="A158" s="3" t="s">
        <v>73</v>
      </c>
      <c r="B158" s="4" t="s">
        <v>77</v>
      </c>
      <c r="C158" s="18">
        <f>مصدق!N41</f>
        <v>98000</v>
      </c>
      <c r="D158" s="18">
        <f>مقترح!N42</f>
        <v>198000</v>
      </c>
      <c r="E158" s="18">
        <f>متفق!N42</f>
        <v>198000</v>
      </c>
      <c r="F158" s="15">
        <f t="shared" si="6"/>
        <v>100000</v>
      </c>
    </row>
    <row r="159" spans="1:6" s="6" customFormat="1" ht="20.100000000000001" customHeight="1">
      <c r="A159" s="1" t="s">
        <v>74</v>
      </c>
      <c r="B159" s="2" t="s">
        <v>75</v>
      </c>
      <c r="C159" s="23">
        <f>C157+C158</f>
        <v>610205.01</v>
      </c>
      <c r="D159" s="23">
        <f>D157+D158</f>
        <v>918186.10700000008</v>
      </c>
      <c r="E159" s="23">
        <f>E157+E158</f>
        <v>628056</v>
      </c>
      <c r="F159" s="15">
        <f t="shared" si="6"/>
        <v>17850.989999999991</v>
      </c>
    </row>
    <row r="160" spans="1:6" s="6" customFormat="1" ht="20.100000000000001" customHeight="1">
      <c r="A160" s="3">
        <v>34</v>
      </c>
      <c r="B160" s="4" t="s">
        <v>69</v>
      </c>
      <c r="C160" s="18"/>
      <c r="D160" s="18"/>
      <c r="E160" s="18"/>
      <c r="F160" s="15">
        <f t="shared" si="6"/>
        <v>0</v>
      </c>
    </row>
    <row r="161" spans="1:6" s="6" customFormat="1" ht="20.100000000000001" customHeight="1">
      <c r="A161" s="3" t="s">
        <v>72</v>
      </c>
      <c r="B161" s="4" t="s">
        <v>183</v>
      </c>
      <c r="C161" s="18">
        <f>مصدق!M42</f>
        <v>19409019.02</v>
      </c>
      <c r="D161" s="18">
        <f>مقترح!M43</f>
        <v>24379960.840999998</v>
      </c>
      <c r="E161" s="18">
        <f>متفق!M43</f>
        <v>20994921</v>
      </c>
      <c r="F161" s="15">
        <f t="shared" si="6"/>
        <v>1585901.9800000004</v>
      </c>
    </row>
    <row r="162" spans="1:6" s="6" customFormat="1" ht="20.100000000000001" customHeight="1">
      <c r="A162" s="3" t="s">
        <v>73</v>
      </c>
      <c r="B162" s="4" t="s">
        <v>77</v>
      </c>
      <c r="C162" s="18">
        <f>مصدق!N42</f>
        <v>1070496</v>
      </c>
      <c r="D162" s="18">
        <f>مقترح!N43</f>
        <v>1274725</v>
      </c>
      <c r="E162" s="18">
        <f>متفق!N43</f>
        <v>1274725</v>
      </c>
      <c r="F162" s="15">
        <f t="shared" si="6"/>
        <v>204229</v>
      </c>
    </row>
    <row r="163" spans="1:6" s="6" customFormat="1" ht="20.100000000000001" customHeight="1">
      <c r="A163" s="1" t="s">
        <v>74</v>
      </c>
      <c r="B163" s="2" t="s">
        <v>75</v>
      </c>
      <c r="C163" s="23">
        <f>C161+C162</f>
        <v>20479515.02</v>
      </c>
      <c r="D163" s="23">
        <f>D161+D162</f>
        <v>25654685.840999998</v>
      </c>
      <c r="E163" s="23">
        <f>E161+E162</f>
        <v>22269646</v>
      </c>
      <c r="F163" s="15">
        <f t="shared" si="6"/>
        <v>1790130.9800000004</v>
      </c>
    </row>
    <row r="164" spans="1:6" s="6" customFormat="1" ht="20.100000000000001" customHeight="1">
      <c r="A164" s="3">
        <v>35</v>
      </c>
      <c r="B164" s="4" t="s">
        <v>3</v>
      </c>
      <c r="C164" s="18"/>
      <c r="D164" s="18"/>
      <c r="E164" s="18"/>
      <c r="F164" s="15">
        <f t="shared" si="6"/>
        <v>0</v>
      </c>
    </row>
    <row r="165" spans="1:6" s="6" customFormat="1" ht="20.100000000000001" customHeight="1">
      <c r="A165" s="3" t="s">
        <v>72</v>
      </c>
      <c r="B165" s="4" t="s">
        <v>183</v>
      </c>
      <c r="C165" s="18">
        <f>مصدق!M47</f>
        <v>9343218.3140000012</v>
      </c>
      <c r="D165" s="18">
        <f>مقترح!M48</f>
        <v>9946686.7160000019</v>
      </c>
      <c r="E165" s="18">
        <f>متفق!M48</f>
        <v>9569494</v>
      </c>
      <c r="F165" s="15">
        <f t="shared" si="6"/>
        <v>226275.68599999882</v>
      </c>
    </row>
    <row r="166" spans="1:6" s="6" customFormat="1" ht="20.100000000000001" customHeight="1">
      <c r="A166" s="3" t="s">
        <v>73</v>
      </c>
      <c r="B166" s="4" t="s">
        <v>77</v>
      </c>
      <c r="C166" s="18">
        <f>مصدق!N47</f>
        <v>227780</v>
      </c>
      <c r="D166" s="18">
        <f>مقترح!N48</f>
        <v>360000</v>
      </c>
      <c r="E166" s="18">
        <f>متفق!N48</f>
        <v>360000</v>
      </c>
      <c r="F166" s="15">
        <f t="shared" si="6"/>
        <v>132220</v>
      </c>
    </row>
    <row r="167" spans="1:6" s="6" customFormat="1" ht="20.100000000000001" customHeight="1">
      <c r="A167" s="1" t="s">
        <v>74</v>
      </c>
      <c r="B167" s="2" t="s">
        <v>75</v>
      </c>
      <c r="C167" s="23">
        <f>C165+C166</f>
        <v>9570998.3140000012</v>
      </c>
      <c r="D167" s="23">
        <f>D165+D166</f>
        <v>10306686.716000002</v>
      </c>
      <c r="E167" s="23">
        <f>E165+E166</f>
        <v>9929494</v>
      </c>
      <c r="F167" s="15">
        <f t="shared" si="6"/>
        <v>358495.68599999882</v>
      </c>
    </row>
    <row r="168" spans="1:6" s="6" customFormat="1" ht="20.100000000000001" customHeight="1">
      <c r="A168" s="3">
        <v>36</v>
      </c>
      <c r="B168" s="4" t="s">
        <v>4</v>
      </c>
      <c r="C168" s="18"/>
      <c r="D168" s="18"/>
      <c r="E168" s="18"/>
      <c r="F168" s="15">
        <f t="shared" si="6"/>
        <v>0</v>
      </c>
    </row>
    <row r="169" spans="1:6" s="6" customFormat="1" ht="20.100000000000001" customHeight="1">
      <c r="A169" s="3" t="s">
        <v>72</v>
      </c>
      <c r="B169" s="4" t="s">
        <v>183</v>
      </c>
      <c r="C169" s="18">
        <f>مصدق!M48</f>
        <v>641629.49400000006</v>
      </c>
      <c r="D169" s="18">
        <f>مقترح!M49</f>
        <v>1666165.8</v>
      </c>
      <c r="E169" s="18">
        <f>متفق!M49</f>
        <v>913740</v>
      </c>
      <c r="F169" s="15">
        <f t="shared" si="6"/>
        <v>272110.50599999994</v>
      </c>
    </row>
    <row r="170" spans="1:6" s="6" customFormat="1" ht="20.100000000000001" customHeight="1">
      <c r="A170" s="3" t="s">
        <v>73</v>
      </c>
      <c r="B170" s="4" t="s">
        <v>77</v>
      </c>
      <c r="C170" s="18">
        <f>مصدق!N48</f>
        <v>105000</v>
      </c>
      <c r="D170" s="18">
        <f>مقترح!N49</f>
        <v>160000</v>
      </c>
      <c r="E170" s="18">
        <f>متفق!N49</f>
        <v>155000</v>
      </c>
      <c r="F170" s="15">
        <f t="shared" si="6"/>
        <v>50000</v>
      </c>
    </row>
    <row r="171" spans="1:6" s="6" customFormat="1" ht="20.100000000000001" customHeight="1">
      <c r="A171" s="1" t="s">
        <v>74</v>
      </c>
      <c r="B171" s="2" t="s">
        <v>75</v>
      </c>
      <c r="C171" s="23">
        <f>C169+C170</f>
        <v>746629.49400000006</v>
      </c>
      <c r="D171" s="23">
        <f>D169+D170</f>
        <v>1826165.8</v>
      </c>
      <c r="E171" s="23">
        <f>E169+E170</f>
        <v>1068740</v>
      </c>
      <c r="F171" s="15">
        <f t="shared" si="6"/>
        <v>322110.50599999994</v>
      </c>
    </row>
    <row r="172" spans="1:6" s="6" customFormat="1" ht="20.100000000000001" customHeight="1">
      <c r="A172" s="3">
        <v>37</v>
      </c>
      <c r="B172" s="4" t="s">
        <v>5</v>
      </c>
      <c r="C172" s="18"/>
      <c r="D172" s="18"/>
      <c r="E172" s="18"/>
      <c r="F172" s="15">
        <f t="shared" si="6"/>
        <v>0</v>
      </c>
    </row>
    <row r="173" spans="1:6" s="6" customFormat="1" ht="20.100000000000001" customHeight="1">
      <c r="A173" s="3" t="s">
        <v>72</v>
      </c>
      <c r="B173" s="4" t="s">
        <v>183</v>
      </c>
      <c r="C173" s="18">
        <f>مصدق!M49</f>
        <v>4941930.1889999993</v>
      </c>
      <c r="D173" s="18">
        <f>مقترح!M50</f>
        <v>7195228.6830000002</v>
      </c>
      <c r="E173" s="18">
        <f>متفق!M50</f>
        <v>5631131</v>
      </c>
      <c r="F173" s="15">
        <f t="shared" si="6"/>
        <v>689200.81100000069</v>
      </c>
    </row>
    <row r="174" spans="1:6" s="6" customFormat="1" ht="20.100000000000001" customHeight="1">
      <c r="A174" s="3" t="s">
        <v>73</v>
      </c>
      <c r="B174" s="4" t="s">
        <v>77</v>
      </c>
      <c r="C174" s="18">
        <f>مصدق!N49</f>
        <v>735000</v>
      </c>
      <c r="D174" s="18">
        <f>مقترح!N50</f>
        <v>1219300</v>
      </c>
      <c r="E174" s="18">
        <f>متفق!N50</f>
        <v>1119300</v>
      </c>
      <c r="F174" s="15">
        <f t="shared" si="6"/>
        <v>384300</v>
      </c>
    </row>
    <row r="175" spans="1:6" s="6" customFormat="1" ht="20.100000000000001" customHeight="1">
      <c r="A175" s="1" t="s">
        <v>74</v>
      </c>
      <c r="B175" s="2" t="s">
        <v>75</v>
      </c>
      <c r="C175" s="23">
        <f>C173+C174</f>
        <v>5676930.1889999993</v>
      </c>
      <c r="D175" s="23">
        <f>D173+D174</f>
        <v>8414528.6830000002</v>
      </c>
      <c r="E175" s="23">
        <f>E173+E174</f>
        <v>6750431</v>
      </c>
      <c r="F175" s="15">
        <f t="shared" si="6"/>
        <v>1073500.8110000007</v>
      </c>
    </row>
    <row r="176" spans="1:6" s="6" customFormat="1" ht="20.100000000000001" customHeight="1">
      <c r="A176" s="3">
        <f>A172+1</f>
        <v>38</v>
      </c>
      <c r="B176" s="4" t="s">
        <v>6</v>
      </c>
      <c r="C176" s="18"/>
      <c r="D176" s="18"/>
      <c r="E176" s="18"/>
      <c r="F176" s="15">
        <f t="shared" si="6"/>
        <v>0</v>
      </c>
    </row>
    <row r="177" spans="1:6" s="6" customFormat="1" ht="20.100000000000001" customHeight="1">
      <c r="A177" s="3" t="s">
        <v>72</v>
      </c>
      <c r="B177" s="4" t="s">
        <v>183</v>
      </c>
      <c r="C177" s="18">
        <f>مصدق!M50</f>
        <v>6920707.8820000002</v>
      </c>
      <c r="D177" s="18">
        <f>مقترح!M51</f>
        <v>18598583.043000001</v>
      </c>
      <c r="E177" s="18">
        <f>متفق!M51</f>
        <v>5343923</v>
      </c>
      <c r="F177" s="15">
        <f t="shared" si="6"/>
        <v>-1576784.8820000002</v>
      </c>
    </row>
    <row r="178" spans="1:6" s="6" customFormat="1" ht="20.100000000000001" customHeight="1">
      <c r="A178" s="3" t="s">
        <v>73</v>
      </c>
      <c r="B178" s="4" t="s">
        <v>77</v>
      </c>
      <c r="C178" s="18">
        <f>مصدق!N50</f>
        <v>140000</v>
      </c>
      <c r="D178" s="18">
        <f>مقترح!N51</f>
        <v>17854349.999000002</v>
      </c>
      <c r="E178" s="18">
        <f>متفق!N51</f>
        <v>3862933</v>
      </c>
      <c r="F178" s="15">
        <f t="shared" si="6"/>
        <v>3722933</v>
      </c>
    </row>
    <row r="179" spans="1:6" s="6" customFormat="1" ht="20.100000000000001" customHeight="1">
      <c r="A179" s="1" t="s">
        <v>74</v>
      </c>
      <c r="B179" s="2" t="s">
        <v>75</v>
      </c>
      <c r="C179" s="23">
        <f>C177+C178</f>
        <v>7060707.8820000002</v>
      </c>
      <c r="D179" s="23">
        <f>D177+D178</f>
        <v>36452933.042000003</v>
      </c>
      <c r="E179" s="23">
        <f>E177+E178</f>
        <v>9206856</v>
      </c>
      <c r="F179" s="15">
        <f t="shared" si="6"/>
        <v>2146148.1179999998</v>
      </c>
    </row>
    <row r="180" spans="1:6" ht="20.100000000000001" customHeight="1">
      <c r="A180" s="117" t="s">
        <v>0</v>
      </c>
      <c r="B180" s="114" t="s">
        <v>42</v>
      </c>
      <c r="C180" s="20" t="s">
        <v>79</v>
      </c>
      <c r="D180" s="20" t="s">
        <v>29</v>
      </c>
      <c r="E180" s="20" t="s">
        <v>84</v>
      </c>
      <c r="F180" s="65" t="s">
        <v>66</v>
      </c>
    </row>
    <row r="181" spans="1:6" ht="20.100000000000001" customHeight="1">
      <c r="A181" s="118"/>
      <c r="B181" s="115"/>
      <c r="C181" s="21" t="s">
        <v>80</v>
      </c>
      <c r="D181" s="21" t="s">
        <v>80</v>
      </c>
      <c r="E181" s="21" t="s">
        <v>187</v>
      </c>
      <c r="F181" s="10" t="s">
        <v>76</v>
      </c>
    </row>
    <row r="182" spans="1:6" ht="20.100000000000001" customHeight="1">
      <c r="A182" s="11"/>
      <c r="B182" s="115"/>
      <c r="C182" s="21" t="s">
        <v>87</v>
      </c>
      <c r="D182" s="21" t="s">
        <v>88</v>
      </c>
      <c r="E182" s="21" t="s">
        <v>188</v>
      </c>
      <c r="F182" s="10" t="s">
        <v>180</v>
      </c>
    </row>
    <row r="183" spans="1:6" ht="20.100000000000001" customHeight="1">
      <c r="A183" s="12"/>
      <c r="B183" s="116"/>
      <c r="C183" s="22" t="s">
        <v>71</v>
      </c>
      <c r="D183" s="22" t="s">
        <v>30</v>
      </c>
      <c r="E183" s="22" t="s">
        <v>81</v>
      </c>
      <c r="F183" s="16" t="s">
        <v>83</v>
      </c>
    </row>
    <row r="184" spans="1:6" s="6" customFormat="1" ht="20.100000000000001" customHeight="1">
      <c r="A184" s="3">
        <f>A176+1</f>
        <v>39</v>
      </c>
      <c r="B184" s="4" t="s">
        <v>7</v>
      </c>
      <c r="C184" s="18"/>
      <c r="D184" s="18"/>
      <c r="E184" s="18"/>
      <c r="F184" s="15"/>
    </row>
    <row r="185" spans="1:6" s="6" customFormat="1" ht="20.100000000000001" customHeight="1">
      <c r="A185" s="3" t="s">
        <v>72</v>
      </c>
      <c r="B185" s="4" t="s">
        <v>183</v>
      </c>
      <c r="C185" s="18">
        <f>مصدق!M51</f>
        <v>449750.15600000002</v>
      </c>
      <c r="D185" s="18">
        <f>مقترح!M52</f>
        <v>644844.01</v>
      </c>
      <c r="E185" s="18">
        <f>متفق!M52</f>
        <v>522125</v>
      </c>
      <c r="F185" s="15">
        <f t="shared" ref="F185:F207" si="7">E185-C185</f>
        <v>72374.843999999983</v>
      </c>
    </row>
    <row r="186" spans="1:6" s="6" customFormat="1" ht="20.100000000000001" customHeight="1">
      <c r="A186" s="3" t="s">
        <v>73</v>
      </c>
      <c r="B186" s="4" t="s">
        <v>77</v>
      </c>
      <c r="C186" s="18">
        <f>مصدق!N51</f>
        <v>9100</v>
      </c>
      <c r="D186" s="18">
        <f>مقترح!N52</f>
        <v>210000</v>
      </c>
      <c r="E186" s="18">
        <f>متفق!N52</f>
        <v>45000</v>
      </c>
      <c r="F186" s="15">
        <f t="shared" si="7"/>
        <v>35900</v>
      </c>
    </row>
    <row r="187" spans="1:6" s="6" customFormat="1" ht="20.100000000000001" customHeight="1">
      <c r="A187" s="1" t="s">
        <v>74</v>
      </c>
      <c r="B187" s="2" t="s">
        <v>75</v>
      </c>
      <c r="C187" s="23">
        <f>C185+C186</f>
        <v>458850.15600000002</v>
      </c>
      <c r="D187" s="23">
        <f>D185+D186</f>
        <v>854844.01</v>
      </c>
      <c r="E187" s="23">
        <f>E185+E186</f>
        <v>567125</v>
      </c>
      <c r="F187" s="15">
        <f t="shared" si="7"/>
        <v>108274.84399999998</v>
      </c>
    </row>
    <row r="188" spans="1:6" s="6" customFormat="1" ht="20.100000000000001" customHeight="1">
      <c r="A188" s="3">
        <f t="shared" ref="A188" si="8">A184+1</f>
        <v>40</v>
      </c>
      <c r="B188" s="4" t="s">
        <v>8</v>
      </c>
      <c r="C188" s="18"/>
      <c r="D188" s="18"/>
      <c r="E188" s="18"/>
      <c r="F188" s="15">
        <f t="shared" si="7"/>
        <v>0</v>
      </c>
    </row>
    <row r="189" spans="1:6" s="6" customFormat="1" ht="20.100000000000001" customHeight="1">
      <c r="A189" s="3" t="s">
        <v>72</v>
      </c>
      <c r="B189" s="4" t="s">
        <v>183</v>
      </c>
      <c r="C189" s="18">
        <f>مصدق!M52</f>
        <v>7603235.7079999996</v>
      </c>
      <c r="D189" s="18">
        <f>مقترح!M53</f>
        <v>11700884.759000001</v>
      </c>
      <c r="E189" s="18">
        <f>متفق!M53</f>
        <v>7980460</v>
      </c>
      <c r="F189" s="15">
        <f t="shared" si="7"/>
        <v>377224.29200000037</v>
      </c>
    </row>
    <row r="190" spans="1:6" s="6" customFormat="1" ht="20.100000000000001" customHeight="1">
      <c r="A190" s="3" t="s">
        <v>73</v>
      </c>
      <c r="B190" s="4" t="s">
        <v>77</v>
      </c>
      <c r="C190" s="18">
        <f>مصدق!N52</f>
        <v>455000</v>
      </c>
      <c r="D190" s="18">
        <f>مقترح!N53</f>
        <v>960600</v>
      </c>
      <c r="E190" s="18">
        <f>متفق!N53</f>
        <v>830600</v>
      </c>
      <c r="F190" s="15">
        <f t="shared" si="7"/>
        <v>375600</v>
      </c>
    </row>
    <row r="191" spans="1:6" s="6" customFormat="1" ht="20.100000000000001" customHeight="1">
      <c r="A191" s="1" t="s">
        <v>74</v>
      </c>
      <c r="B191" s="2" t="s">
        <v>75</v>
      </c>
      <c r="C191" s="23">
        <f>C189+C190</f>
        <v>8058235.7079999996</v>
      </c>
      <c r="D191" s="23">
        <f>D189+D190</f>
        <v>12661484.759000001</v>
      </c>
      <c r="E191" s="23">
        <f>E189+E190</f>
        <v>8811060</v>
      </c>
      <c r="F191" s="15">
        <f t="shared" si="7"/>
        <v>752824.29200000037</v>
      </c>
    </row>
    <row r="192" spans="1:6" ht="20.100000000000001" customHeight="1">
      <c r="A192" s="3">
        <f>A188+1</f>
        <v>41</v>
      </c>
      <c r="B192" s="4" t="s">
        <v>9</v>
      </c>
      <c r="C192" s="18"/>
      <c r="D192" s="18"/>
      <c r="E192" s="18"/>
      <c r="F192" s="15">
        <f t="shared" si="7"/>
        <v>0</v>
      </c>
    </row>
    <row r="193" spans="1:6" ht="20.100000000000001" customHeight="1">
      <c r="A193" s="3" t="s">
        <v>72</v>
      </c>
      <c r="B193" s="4" t="s">
        <v>183</v>
      </c>
      <c r="C193" s="18">
        <f>مصدق!M53</f>
        <v>131071.31</v>
      </c>
      <c r="D193" s="18">
        <f>مقترح!M54</f>
        <v>176269.83199999999</v>
      </c>
      <c r="E193" s="18">
        <f>متفق!M54</f>
        <v>133478</v>
      </c>
      <c r="F193" s="15">
        <f t="shared" si="7"/>
        <v>2406.6900000000023</v>
      </c>
    </row>
    <row r="194" spans="1:6" ht="20.100000000000001" customHeight="1">
      <c r="A194" s="3" t="s">
        <v>73</v>
      </c>
      <c r="B194" s="4" t="s">
        <v>77</v>
      </c>
      <c r="C194" s="18">
        <f>مصدق!N53</f>
        <v>609000</v>
      </c>
      <c r="D194" s="18">
        <f>مقترح!N54</f>
        <v>608000</v>
      </c>
      <c r="E194" s="18">
        <f>متفق!N54</f>
        <v>400000</v>
      </c>
      <c r="F194" s="15">
        <f t="shared" si="7"/>
        <v>-209000</v>
      </c>
    </row>
    <row r="195" spans="1:6" ht="20.100000000000001" customHeight="1">
      <c r="A195" s="1" t="s">
        <v>74</v>
      </c>
      <c r="B195" s="2" t="s">
        <v>75</v>
      </c>
      <c r="C195" s="23">
        <f>C193+C194</f>
        <v>740071.31</v>
      </c>
      <c r="D195" s="23">
        <f>D193+D194</f>
        <v>784269.83199999994</v>
      </c>
      <c r="E195" s="23">
        <f>E193+E194</f>
        <v>533478</v>
      </c>
      <c r="F195" s="15">
        <f t="shared" si="7"/>
        <v>-206593.31000000006</v>
      </c>
    </row>
    <row r="196" spans="1:6" ht="20.100000000000001" customHeight="1">
      <c r="A196" s="3">
        <f>A192+1</f>
        <v>42</v>
      </c>
      <c r="B196" s="4" t="s">
        <v>10</v>
      </c>
      <c r="C196" s="18"/>
      <c r="D196" s="18"/>
      <c r="E196" s="18"/>
      <c r="F196" s="15">
        <f t="shared" si="7"/>
        <v>0</v>
      </c>
    </row>
    <row r="197" spans="1:6" ht="20.100000000000001" customHeight="1">
      <c r="A197" s="3" t="s">
        <v>72</v>
      </c>
      <c r="B197" s="4" t="s">
        <v>183</v>
      </c>
      <c r="C197" s="18">
        <f>مصدق!M54</f>
        <v>5407147.2570000002</v>
      </c>
      <c r="D197" s="18">
        <f>مقترح!M55</f>
        <v>7457169.0699999994</v>
      </c>
      <c r="E197" s="18">
        <f>متفق!M55</f>
        <v>6334886</v>
      </c>
      <c r="F197" s="15">
        <f t="shared" si="7"/>
        <v>927738.74299999978</v>
      </c>
    </row>
    <row r="198" spans="1:6" ht="20.100000000000001" customHeight="1">
      <c r="A198" s="3" t="s">
        <v>73</v>
      </c>
      <c r="B198" s="4" t="s">
        <v>77</v>
      </c>
      <c r="C198" s="18">
        <f>مصدق!N54</f>
        <v>28000</v>
      </c>
      <c r="D198" s="18">
        <f>مقترح!N55</f>
        <v>84000</v>
      </c>
      <c r="E198" s="18">
        <f>متفق!N55</f>
        <v>28000</v>
      </c>
      <c r="F198" s="15">
        <f t="shared" si="7"/>
        <v>0</v>
      </c>
    </row>
    <row r="199" spans="1:6" ht="20.100000000000001" customHeight="1">
      <c r="A199" s="1" t="s">
        <v>74</v>
      </c>
      <c r="B199" s="2" t="s">
        <v>75</v>
      </c>
      <c r="C199" s="23">
        <f>C197+C198</f>
        <v>5435147.2570000002</v>
      </c>
      <c r="D199" s="23">
        <f>D197+D198</f>
        <v>7541169.0699999994</v>
      </c>
      <c r="E199" s="23">
        <f>E197+E198</f>
        <v>6362886</v>
      </c>
      <c r="F199" s="15">
        <f t="shared" si="7"/>
        <v>927738.74299999978</v>
      </c>
    </row>
    <row r="200" spans="1:6" ht="20.100000000000001" customHeight="1">
      <c r="A200" s="3">
        <f>A196+1</f>
        <v>43</v>
      </c>
      <c r="B200" s="4" t="s">
        <v>11</v>
      </c>
      <c r="C200" s="18"/>
      <c r="D200" s="18"/>
      <c r="E200" s="18"/>
      <c r="F200" s="15">
        <f t="shared" si="7"/>
        <v>0</v>
      </c>
    </row>
    <row r="201" spans="1:6" ht="20.100000000000001" customHeight="1">
      <c r="A201" s="3" t="s">
        <v>72</v>
      </c>
      <c r="B201" s="4" t="s">
        <v>183</v>
      </c>
      <c r="C201" s="18">
        <f>مصدق!M55</f>
        <v>187174.39800000002</v>
      </c>
      <c r="D201" s="18">
        <f>مقترح!M56</f>
        <v>236175.342</v>
      </c>
      <c r="E201" s="18">
        <f>متفق!M56</f>
        <v>230235</v>
      </c>
      <c r="F201" s="15">
        <f t="shared" si="7"/>
        <v>43060.601999999984</v>
      </c>
    </row>
    <row r="202" spans="1:6" ht="20.100000000000001" customHeight="1">
      <c r="A202" s="3" t="s">
        <v>73</v>
      </c>
      <c r="B202" s="4" t="s">
        <v>77</v>
      </c>
      <c r="C202" s="18">
        <f>مصدق!N55</f>
        <v>112000</v>
      </c>
      <c r="D202" s="18">
        <f>مقترح!N56</f>
        <v>160000</v>
      </c>
      <c r="E202" s="18">
        <f>متفق!N56</f>
        <v>160000</v>
      </c>
      <c r="F202" s="15">
        <f t="shared" si="7"/>
        <v>48000</v>
      </c>
    </row>
    <row r="203" spans="1:6" ht="20.100000000000001" customHeight="1">
      <c r="A203" s="1" t="s">
        <v>74</v>
      </c>
      <c r="B203" s="2" t="s">
        <v>75</v>
      </c>
      <c r="C203" s="23">
        <f>C201+C202</f>
        <v>299174.39800000004</v>
      </c>
      <c r="D203" s="23">
        <f>D201+D202</f>
        <v>396175.342</v>
      </c>
      <c r="E203" s="23">
        <f>E201+E202</f>
        <v>390235</v>
      </c>
      <c r="F203" s="15">
        <f t="shared" si="7"/>
        <v>91060.601999999955</v>
      </c>
    </row>
    <row r="204" spans="1:6" ht="20.100000000000001" customHeight="1">
      <c r="A204" s="3">
        <f>A200+1</f>
        <v>44</v>
      </c>
      <c r="B204" s="4" t="s">
        <v>12</v>
      </c>
      <c r="C204" s="18"/>
      <c r="D204" s="18"/>
      <c r="E204" s="18"/>
      <c r="F204" s="15">
        <f t="shared" si="7"/>
        <v>0</v>
      </c>
    </row>
    <row r="205" spans="1:6" ht="20.100000000000001" customHeight="1">
      <c r="A205" s="3" t="s">
        <v>72</v>
      </c>
      <c r="B205" s="4" t="s">
        <v>183</v>
      </c>
      <c r="C205" s="18">
        <f>مصدق!M56</f>
        <v>234468.31499999997</v>
      </c>
      <c r="D205" s="18">
        <f>مقترح!M57</f>
        <v>254127.65599999999</v>
      </c>
      <c r="E205" s="18">
        <f>متفق!M57</f>
        <v>234038</v>
      </c>
      <c r="F205" s="15">
        <f t="shared" si="7"/>
        <v>-430.31499999997322</v>
      </c>
    </row>
    <row r="206" spans="1:6" ht="20.100000000000001" customHeight="1">
      <c r="A206" s="3" t="s">
        <v>73</v>
      </c>
      <c r="B206" s="4" t="s">
        <v>77</v>
      </c>
      <c r="C206" s="18">
        <f>مصدق!N56</f>
        <v>672027.77300000004</v>
      </c>
      <c r="D206" s="18">
        <f>مقترح!N57</f>
        <v>2867343.2749999999</v>
      </c>
      <c r="E206" s="18">
        <f>متفق!N57</f>
        <v>1240005</v>
      </c>
      <c r="F206" s="15">
        <f t="shared" si="7"/>
        <v>567977.22699999996</v>
      </c>
    </row>
    <row r="207" spans="1:6" ht="20.100000000000001" customHeight="1">
      <c r="A207" s="1" t="s">
        <v>74</v>
      </c>
      <c r="B207" s="2" t="s">
        <v>75</v>
      </c>
      <c r="C207" s="23">
        <f>C205+C206</f>
        <v>906496.08799999999</v>
      </c>
      <c r="D207" s="23">
        <f>D205+D206</f>
        <v>3121470.9309999999</v>
      </c>
      <c r="E207" s="23">
        <f>E205+E206</f>
        <v>1474043</v>
      </c>
      <c r="F207" s="15">
        <f t="shared" si="7"/>
        <v>567546.91200000001</v>
      </c>
    </row>
    <row r="208" spans="1:6" ht="20.100000000000001" customHeight="1">
      <c r="A208" s="117" t="s">
        <v>0</v>
      </c>
      <c r="B208" s="114" t="s">
        <v>42</v>
      </c>
      <c r="C208" s="20" t="s">
        <v>79</v>
      </c>
      <c r="D208" s="20" t="s">
        <v>29</v>
      </c>
      <c r="E208" s="20" t="s">
        <v>84</v>
      </c>
      <c r="F208" s="65" t="s">
        <v>66</v>
      </c>
    </row>
    <row r="209" spans="1:6" ht="20.100000000000001" customHeight="1">
      <c r="A209" s="118"/>
      <c r="B209" s="115"/>
      <c r="C209" s="21" t="s">
        <v>80</v>
      </c>
      <c r="D209" s="21" t="s">
        <v>80</v>
      </c>
      <c r="E209" s="21" t="s">
        <v>187</v>
      </c>
      <c r="F209" s="10" t="s">
        <v>76</v>
      </c>
    </row>
    <row r="210" spans="1:6" ht="20.100000000000001" customHeight="1">
      <c r="A210" s="11"/>
      <c r="B210" s="115"/>
      <c r="C210" s="21" t="s">
        <v>87</v>
      </c>
      <c r="D210" s="21" t="s">
        <v>88</v>
      </c>
      <c r="E210" s="21" t="s">
        <v>188</v>
      </c>
      <c r="F210" s="10" t="s">
        <v>180</v>
      </c>
    </row>
    <row r="211" spans="1:6" ht="20.100000000000001" customHeight="1">
      <c r="A211" s="12"/>
      <c r="B211" s="116"/>
      <c r="C211" s="22" t="s">
        <v>71</v>
      </c>
      <c r="D211" s="22" t="s">
        <v>30</v>
      </c>
      <c r="E211" s="22" t="s">
        <v>81</v>
      </c>
      <c r="F211" s="16" t="s">
        <v>83</v>
      </c>
    </row>
    <row r="212" spans="1:6" ht="20.100000000000001" customHeight="1">
      <c r="A212" s="3">
        <f>A204+1</f>
        <v>45</v>
      </c>
      <c r="B212" s="4" t="s">
        <v>13</v>
      </c>
      <c r="C212" s="18"/>
      <c r="D212" s="18"/>
      <c r="E212" s="18"/>
      <c r="F212" s="15"/>
    </row>
    <row r="213" spans="1:6" ht="20.100000000000001" customHeight="1">
      <c r="A213" s="3" t="s">
        <v>72</v>
      </c>
      <c r="B213" s="4" t="s">
        <v>183</v>
      </c>
      <c r="C213" s="18">
        <f>مصدق!M57</f>
        <v>847732.30499999993</v>
      </c>
      <c r="D213" s="18">
        <f>مقترح!M58</f>
        <v>1158845.3829999999</v>
      </c>
      <c r="E213" s="18">
        <f>متفق!M58</f>
        <v>935030</v>
      </c>
      <c r="F213" s="15">
        <f t="shared" ref="F213:F235" si="9">E213-C213</f>
        <v>87297.695000000065</v>
      </c>
    </row>
    <row r="214" spans="1:6" ht="20.100000000000001" customHeight="1">
      <c r="A214" s="3" t="s">
        <v>73</v>
      </c>
      <c r="B214" s="4" t="s">
        <v>77</v>
      </c>
      <c r="C214" s="18">
        <f>مصدق!N57</f>
        <v>1530155</v>
      </c>
      <c r="D214" s="18">
        <f>مقترح!N58</f>
        <v>1770900</v>
      </c>
      <c r="E214" s="18">
        <f>متفق!N58</f>
        <v>1770900</v>
      </c>
      <c r="F214" s="15">
        <f t="shared" si="9"/>
        <v>240745</v>
      </c>
    </row>
    <row r="215" spans="1:6" ht="20.100000000000001" customHeight="1">
      <c r="A215" s="1" t="s">
        <v>74</v>
      </c>
      <c r="B215" s="2" t="s">
        <v>75</v>
      </c>
      <c r="C215" s="23">
        <f>C213+C214</f>
        <v>2377887.3049999997</v>
      </c>
      <c r="D215" s="23">
        <f>D213+D214</f>
        <v>2929745.3829999999</v>
      </c>
      <c r="E215" s="23">
        <f>E213+E214</f>
        <v>2705930</v>
      </c>
      <c r="F215" s="15">
        <f t="shared" si="9"/>
        <v>328042.6950000003</v>
      </c>
    </row>
    <row r="216" spans="1:6" ht="20.100000000000001" customHeight="1">
      <c r="A216" s="3">
        <f>A212+1</f>
        <v>46</v>
      </c>
      <c r="B216" s="4" t="s">
        <v>14</v>
      </c>
      <c r="C216" s="18"/>
      <c r="D216" s="18"/>
      <c r="E216" s="18"/>
      <c r="F216" s="15">
        <f t="shared" si="9"/>
        <v>0</v>
      </c>
    </row>
    <row r="217" spans="1:6" ht="20.100000000000001" customHeight="1">
      <c r="A217" s="3" t="s">
        <v>72</v>
      </c>
      <c r="B217" s="4" t="s">
        <v>183</v>
      </c>
      <c r="C217" s="18">
        <f>مصدق!M58</f>
        <v>266300.68400000001</v>
      </c>
      <c r="D217" s="18">
        <f>مقترح!M59</f>
        <v>486663.00000000006</v>
      </c>
      <c r="E217" s="18">
        <f>متفق!M59</f>
        <v>136842</v>
      </c>
      <c r="F217" s="15">
        <f t="shared" si="9"/>
        <v>-129458.68400000001</v>
      </c>
    </row>
    <row r="218" spans="1:6" ht="20.100000000000001" customHeight="1">
      <c r="A218" s="3" t="s">
        <v>73</v>
      </c>
      <c r="B218" s="4" t="s">
        <v>77</v>
      </c>
      <c r="C218" s="18">
        <f>مصدق!N58</f>
        <v>875700</v>
      </c>
      <c r="D218" s="18">
        <f>مقترح!N59</f>
        <v>1500000</v>
      </c>
      <c r="E218" s="18">
        <f>متفق!N59</f>
        <v>1500000</v>
      </c>
      <c r="F218" s="15">
        <f t="shared" si="9"/>
        <v>624300</v>
      </c>
    </row>
    <row r="219" spans="1:6" ht="20.100000000000001" customHeight="1">
      <c r="A219" s="1" t="s">
        <v>74</v>
      </c>
      <c r="B219" s="2" t="s">
        <v>75</v>
      </c>
      <c r="C219" s="23">
        <f>C217+C218</f>
        <v>1142000.6839999999</v>
      </c>
      <c r="D219" s="23">
        <f>D217+D218</f>
        <v>1986663</v>
      </c>
      <c r="E219" s="23">
        <f>E217+E218</f>
        <v>1636842</v>
      </c>
      <c r="F219" s="15">
        <f t="shared" si="9"/>
        <v>494841.31600000011</v>
      </c>
    </row>
    <row r="220" spans="1:6" ht="20.100000000000001" customHeight="1">
      <c r="A220" s="3">
        <f>A216+1</f>
        <v>47</v>
      </c>
      <c r="B220" s="4" t="s">
        <v>15</v>
      </c>
      <c r="C220" s="18"/>
      <c r="D220" s="18"/>
      <c r="E220" s="18"/>
      <c r="F220" s="15">
        <f t="shared" si="9"/>
        <v>0</v>
      </c>
    </row>
    <row r="221" spans="1:6" ht="20.100000000000001" customHeight="1">
      <c r="A221" s="3" t="s">
        <v>72</v>
      </c>
      <c r="B221" s="4" t="s">
        <v>183</v>
      </c>
      <c r="C221" s="18">
        <f>مصدق!M59</f>
        <v>794432.348</v>
      </c>
      <c r="D221" s="18">
        <f>مقترح!M60</f>
        <v>856943.28100000008</v>
      </c>
      <c r="E221" s="18">
        <f>متفق!M60</f>
        <v>837847</v>
      </c>
      <c r="F221" s="15">
        <f t="shared" si="9"/>
        <v>43414.652000000002</v>
      </c>
    </row>
    <row r="222" spans="1:6" ht="20.100000000000001" customHeight="1">
      <c r="A222" s="3" t="s">
        <v>73</v>
      </c>
      <c r="B222" s="4" t="s">
        <v>77</v>
      </c>
      <c r="C222" s="18">
        <f>مصدق!N59</f>
        <v>210000</v>
      </c>
      <c r="D222" s="18">
        <f>مقترح!N60</f>
        <v>220000</v>
      </c>
      <c r="E222" s="18">
        <f>متفق!N60</f>
        <v>220000</v>
      </c>
      <c r="F222" s="15">
        <f t="shared" si="9"/>
        <v>10000</v>
      </c>
    </row>
    <row r="223" spans="1:6" ht="20.100000000000001" customHeight="1">
      <c r="A223" s="1" t="s">
        <v>74</v>
      </c>
      <c r="B223" s="2" t="s">
        <v>75</v>
      </c>
      <c r="C223" s="23">
        <f>C221+C222</f>
        <v>1004432.348</v>
      </c>
      <c r="D223" s="23">
        <f>D221+D222</f>
        <v>1076943.281</v>
      </c>
      <c r="E223" s="23">
        <f>E221+E222</f>
        <v>1057847</v>
      </c>
      <c r="F223" s="15">
        <f t="shared" si="9"/>
        <v>53414.652000000002</v>
      </c>
    </row>
    <row r="224" spans="1:6" ht="20.100000000000001" customHeight="1">
      <c r="A224" s="3">
        <f>A220+1</f>
        <v>48</v>
      </c>
      <c r="B224" s="4" t="s">
        <v>16</v>
      </c>
      <c r="C224" s="18"/>
      <c r="D224" s="18"/>
      <c r="E224" s="18"/>
      <c r="F224" s="15">
        <f t="shared" si="9"/>
        <v>0</v>
      </c>
    </row>
    <row r="225" spans="1:23" ht="20.100000000000001" customHeight="1">
      <c r="A225" s="3" t="s">
        <v>72</v>
      </c>
      <c r="B225" s="4" t="s">
        <v>183</v>
      </c>
      <c r="C225" s="18">
        <f>مصدق!M60</f>
        <v>220847.32</v>
      </c>
      <c r="D225" s="18">
        <f>مقترح!M61</f>
        <v>272797.95999999996</v>
      </c>
      <c r="E225" s="18">
        <f>متفق!M61</f>
        <v>236748</v>
      </c>
      <c r="F225" s="15">
        <f t="shared" si="9"/>
        <v>15900.679999999993</v>
      </c>
    </row>
    <row r="226" spans="1:23" ht="20.100000000000001" customHeight="1">
      <c r="A226" s="3" t="s">
        <v>73</v>
      </c>
      <c r="B226" s="4" t="s">
        <v>77</v>
      </c>
      <c r="C226" s="18">
        <f>مصدق!N60</f>
        <v>980000</v>
      </c>
      <c r="D226" s="18">
        <f>مقترح!N61</f>
        <v>1154000</v>
      </c>
      <c r="E226" s="18">
        <f>متفق!N61</f>
        <v>1100000</v>
      </c>
      <c r="F226" s="15">
        <f t="shared" si="9"/>
        <v>120000</v>
      </c>
    </row>
    <row r="227" spans="1:23" ht="20.100000000000001" customHeight="1">
      <c r="A227" s="1" t="s">
        <v>74</v>
      </c>
      <c r="B227" s="2" t="s">
        <v>75</v>
      </c>
      <c r="C227" s="23">
        <f>C225+C226</f>
        <v>1200847.32</v>
      </c>
      <c r="D227" s="23">
        <f>D225+D226</f>
        <v>1426797.96</v>
      </c>
      <c r="E227" s="23">
        <f>E225+E226</f>
        <v>1336748</v>
      </c>
      <c r="F227" s="15">
        <f t="shared" si="9"/>
        <v>135900.67999999993</v>
      </c>
    </row>
    <row r="228" spans="1:23" ht="20.100000000000001" customHeight="1">
      <c r="A228" s="3">
        <f>A224+1</f>
        <v>49</v>
      </c>
      <c r="B228" s="4" t="s">
        <v>17</v>
      </c>
      <c r="C228" s="18"/>
      <c r="D228" s="18"/>
      <c r="E228" s="18"/>
      <c r="F228" s="15">
        <f t="shared" si="9"/>
        <v>0</v>
      </c>
    </row>
    <row r="229" spans="1:23" ht="20.100000000000001" customHeight="1">
      <c r="A229" s="3" t="s">
        <v>72</v>
      </c>
      <c r="B229" s="4" t="s">
        <v>183</v>
      </c>
      <c r="C229" s="18">
        <f>مصدق!M61</f>
        <v>3304189.3569999998</v>
      </c>
      <c r="D229" s="18">
        <f>مقترح!M62</f>
        <v>3613355.29</v>
      </c>
      <c r="E229" s="18">
        <f>متفق!M62</f>
        <v>3509513</v>
      </c>
      <c r="F229" s="15">
        <f t="shared" si="9"/>
        <v>205323.64300000016</v>
      </c>
      <c r="W229" s="5"/>
    </row>
    <row r="230" spans="1:23" ht="20.100000000000001" customHeight="1">
      <c r="A230" s="3" t="s">
        <v>73</v>
      </c>
      <c r="B230" s="4" t="s">
        <v>77</v>
      </c>
      <c r="C230" s="18">
        <f>مصدق!N61</f>
        <v>10650000</v>
      </c>
      <c r="D230" s="18">
        <f>مقترح!N62</f>
        <v>18000000</v>
      </c>
      <c r="E230" s="18">
        <f>متفق!N62</f>
        <v>18000000</v>
      </c>
      <c r="F230" s="15">
        <f t="shared" si="9"/>
        <v>7350000</v>
      </c>
    </row>
    <row r="231" spans="1:23" ht="20.100000000000001" customHeight="1">
      <c r="A231" s="1" t="s">
        <v>74</v>
      </c>
      <c r="B231" s="2" t="s">
        <v>75</v>
      </c>
      <c r="C231" s="23">
        <f>C229+C230</f>
        <v>13954189.357000001</v>
      </c>
      <c r="D231" s="23">
        <f>D229+D230</f>
        <v>21613355.289999999</v>
      </c>
      <c r="E231" s="23">
        <f>E229+E230</f>
        <v>21509513</v>
      </c>
      <c r="F231" s="15">
        <f t="shared" si="9"/>
        <v>7555323.6429999992</v>
      </c>
    </row>
    <row r="232" spans="1:23" ht="20.100000000000001" customHeight="1">
      <c r="A232" s="3">
        <f>A228+1</f>
        <v>50</v>
      </c>
      <c r="B232" s="4" t="s">
        <v>18</v>
      </c>
      <c r="C232" s="18"/>
      <c r="D232" s="18"/>
      <c r="E232" s="18"/>
      <c r="F232" s="15">
        <f t="shared" si="9"/>
        <v>0</v>
      </c>
    </row>
    <row r="233" spans="1:23" ht="20.100000000000001" customHeight="1">
      <c r="A233" s="3" t="s">
        <v>72</v>
      </c>
      <c r="B233" s="4" t="s">
        <v>183</v>
      </c>
      <c r="C233" s="18">
        <f>مصدق!M62</f>
        <v>53641.45900000001</v>
      </c>
      <c r="D233" s="18">
        <f>مقترح!M63</f>
        <v>274855.685</v>
      </c>
      <c r="E233" s="18">
        <f>متفق!M63</f>
        <v>65058</v>
      </c>
      <c r="F233" s="15">
        <f t="shared" si="9"/>
        <v>11416.54099999999</v>
      </c>
    </row>
    <row r="234" spans="1:23" ht="20.100000000000001" customHeight="1">
      <c r="A234" s="3" t="s">
        <v>73</v>
      </c>
      <c r="B234" s="4" t="s">
        <v>77</v>
      </c>
      <c r="C234" s="18">
        <f>مصدق!N62</f>
        <v>10500</v>
      </c>
      <c r="D234" s="18">
        <f>مقترح!N63</f>
        <v>11000</v>
      </c>
      <c r="E234" s="18">
        <f>متفق!N63</f>
        <v>11000</v>
      </c>
      <c r="F234" s="15">
        <f t="shared" si="9"/>
        <v>500</v>
      </c>
    </row>
    <row r="235" spans="1:23" ht="20.100000000000001" customHeight="1">
      <c r="A235" s="1" t="s">
        <v>74</v>
      </c>
      <c r="B235" s="2" t="s">
        <v>75</v>
      </c>
      <c r="C235" s="23">
        <f>C233+C234</f>
        <v>64141.45900000001</v>
      </c>
      <c r="D235" s="23">
        <f>D233+D234</f>
        <v>285855.685</v>
      </c>
      <c r="E235" s="23">
        <f>E233+E234</f>
        <v>76058</v>
      </c>
      <c r="F235" s="15">
        <f t="shared" si="9"/>
        <v>11916.54099999999</v>
      </c>
    </row>
    <row r="236" spans="1:23" ht="20.100000000000001" customHeight="1">
      <c r="A236" s="117" t="s">
        <v>0</v>
      </c>
      <c r="B236" s="114" t="s">
        <v>42</v>
      </c>
      <c r="C236" s="20" t="s">
        <v>79</v>
      </c>
      <c r="D236" s="20" t="s">
        <v>29</v>
      </c>
      <c r="E236" s="20" t="s">
        <v>84</v>
      </c>
      <c r="F236" s="65" t="s">
        <v>66</v>
      </c>
    </row>
    <row r="237" spans="1:23" ht="20.100000000000001" customHeight="1">
      <c r="A237" s="118"/>
      <c r="B237" s="115"/>
      <c r="C237" s="21" t="s">
        <v>80</v>
      </c>
      <c r="D237" s="21" t="s">
        <v>80</v>
      </c>
      <c r="E237" s="21" t="s">
        <v>187</v>
      </c>
      <c r="F237" s="10" t="s">
        <v>76</v>
      </c>
    </row>
    <row r="238" spans="1:23" ht="20.100000000000001" customHeight="1">
      <c r="A238" s="11"/>
      <c r="B238" s="115"/>
      <c r="C238" s="21" t="s">
        <v>87</v>
      </c>
      <c r="D238" s="21" t="s">
        <v>88</v>
      </c>
      <c r="E238" s="21" t="s">
        <v>188</v>
      </c>
      <c r="F238" s="10" t="s">
        <v>180</v>
      </c>
    </row>
    <row r="239" spans="1:23" ht="20.100000000000001" customHeight="1">
      <c r="A239" s="12"/>
      <c r="B239" s="116"/>
      <c r="C239" s="22" t="s">
        <v>71</v>
      </c>
      <c r="D239" s="22" t="s">
        <v>30</v>
      </c>
      <c r="E239" s="22" t="s">
        <v>81</v>
      </c>
      <c r="F239" s="16" t="s">
        <v>83</v>
      </c>
    </row>
    <row r="240" spans="1:23" ht="20.100000000000001" customHeight="1">
      <c r="A240" s="3">
        <f>A232+1</f>
        <v>51</v>
      </c>
      <c r="B240" s="4" t="s">
        <v>19</v>
      </c>
      <c r="C240" s="18"/>
      <c r="D240" s="18"/>
      <c r="E240" s="18"/>
      <c r="F240" s="15"/>
    </row>
    <row r="241" spans="1:6" ht="20.100000000000001" customHeight="1">
      <c r="A241" s="3" t="s">
        <v>72</v>
      </c>
      <c r="B241" s="4" t="s">
        <v>183</v>
      </c>
      <c r="C241" s="18">
        <f>مصدق!M63</f>
        <v>33037.74</v>
      </c>
      <c r="D241" s="18">
        <f>مقترح!M64</f>
        <v>83632.959000000003</v>
      </c>
      <c r="E241" s="18">
        <f>متفق!M64</f>
        <v>64323</v>
      </c>
      <c r="F241" s="15">
        <f t="shared" ref="F241:F263" si="10">E241-C241</f>
        <v>31285.260000000002</v>
      </c>
    </row>
    <row r="242" spans="1:6" ht="20.100000000000001" customHeight="1">
      <c r="A242" s="3" t="s">
        <v>73</v>
      </c>
      <c r="B242" s="4" t="s">
        <v>77</v>
      </c>
      <c r="C242" s="18">
        <f>مصدق!N63</f>
        <v>560000</v>
      </c>
      <c r="D242" s="18">
        <f>مقترح!N64</f>
        <v>1000000</v>
      </c>
      <c r="E242" s="18">
        <f>متفق!N64</f>
        <v>1000000</v>
      </c>
      <c r="F242" s="15">
        <f t="shared" si="10"/>
        <v>440000</v>
      </c>
    </row>
    <row r="243" spans="1:6" ht="20.100000000000001" customHeight="1">
      <c r="A243" s="1" t="s">
        <v>74</v>
      </c>
      <c r="B243" s="2" t="s">
        <v>75</v>
      </c>
      <c r="C243" s="23">
        <f>C241+C242</f>
        <v>593037.74</v>
      </c>
      <c r="D243" s="23">
        <f>D241+D242</f>
        <v>1083632.959</v>
      </c>
      <c r="E243" s="23">
        <f>E241+E242</f>
        <v>1064323</v>
      </c>
      <c r="F243" s="15">
        <f t="shared" si="10"/>
        <v>471285.26</v>
      </c>
    </row>
    <row r="244" spans="1:6" ht="20.100000000000001" customHeight="1">
      <c r="A244" s="3">
        <f>A240+1</f>
        <v>52</v>
      </c>
      <c r="B244" s="4" t="s">
        <v>20</v>
      </c>
      <c r="C244" s="18"/>
      <c r="D244" s="18"/>
      <c r="E244" s="18"/>
      <c r="F244" s="15">
        <f t="shared" si="10"/>
        <v>0</v>
      </c>
    </row>
    <row r="245" spans="1:6" ht="20.100000000000001" customHeight="1">
      <c r="A245" s="3" t="s">
        <v>72</v>
      </c>
      <c r="B245" s="4" t="s">
        <v>183</v>
      </c>
      <c r="C245" s="18">
        <f>مصدق!M64</f>
        <v>2612382.6340000005</v>
      </c>
      <c r="D245" s="18">
        <f>مقترح!M65</f>
        <v>3711602.1659999997</v>
      </c>
      <c r="E245" s="18">
        <f>متفق!M65</f>
        <v>2806061</v>
      </c>
      <c r="F245" s="15">
        <f t="shared" si="10"/>
        <v>193678.36599999946</v>
      </c>
    </row>
    <row r="246" spans="1:6" ht="20.100000000000001" customHeight="1">
      <c r="A246" s="3" t="s">
        <v>73</v>
      </c>
      <c r="B246" s="4" t="s">
        <v>77</v>
      </c>
      <c r="C246" s="18">
        <f>مصدق!N64</f>
        <v>490000</v>
      </c>
      <c r="D246" s="18">
        <f>مقترح!N65</f>
        <v>800000</v>
      </c>
      <c r="E246" s="18">
        <f>متفق!N65</f>
        <v>800000</v>
      </c>
      <c r="F246" s="15">
        <f t="shared" si="10"/>
        <v>310000</v>
      </c>
    </row>
    <row r="247" spans="1:6" ht="20.100000000000001" customHeight="1">
      <c r="A247" s="1" t="s">
        <v>74</v>
      </c>
      <c r="B247" s="2" t="s">
        <v>75</v>
      </c>
      <c r="C247" s="23">
        <f>C245+C246</f>
        <v>3102382.6340000005</v>
      </c>
      <c r="D247" s="23">
        <f>D245+D246</f>
        <v>4511602.1659999993</v>
      </c>
      <c r="E247" s="23">
        <f>E245+E246</f>
        <v>3606061</v>
      </c>
      <c r="F247" s="15">
        <f t="shared" si="10"/>
        <v>503678.36599999946</v>
      </c>
    </row>
    <row r="248" spans="1:6" ht="20.100000000000001" customHeight="1">
      <c r="A248" s="3">
        <f>A244+1</f>
        <v>53</v>
      </c>
      <c r="B248" s="4" t="s">
        <v>21</v>
      </c>
      <c r="C248" s="18"/>
      <c r="D248" s="18"/>
      <c r="E248" s="18"/>
      <c r="F248" s="15">
        <f t="shared" si="10"/>
        <v>0</v>
      </c>
    </row>
    <row r="249" spans="1:6" ht="20.100000000000001" customHeight="1">
      <c r="A249" s="3" t="s">
        <v>72</v>
      </c>
      <c r="B249" s="4" t="s">
        <v>183</v>
      </c>
      <c r="C249" s="18">
        <f>مصدق!M65</f>
        <v>1746713.3639999996</v>
      </c>
      <c r="D249" s="18">
        <f>مقترح!M66</f>
        <v>3817633.9730000002</v>
      </c>
      <c r="E249" s="18">
        <f>متفق!M66</f>
        <v>1846498</v>
      </c>
      <c r="F249" s="15">
        <f t="shared" si="10"/>
        <v>99784.636000000406</v>
      </c>
    </row>
    <row r="250" spans="1:6" ht="20.100000000000001" customHeight="1">
      <c r="A250" s="3" t="s">
        <v>73</v>
      </c>
      <c r="B250" s="4" t="s">
        <v>77</v>
      </c>
      <c r="C250" s="18">
        <f>مصدق!N65</f>
        <v>4759692</v>
      </c>
      <c r="D250" s="18">
        <f>مقترح!N66</f>
        <v>12566958</v>
      </c>
      <c r="E250" s="18">
        <f>متفق!N66</f>
        <v>6100000</v>
      </c>
      <c r="F250" s="15">
        <f t="shared" si="10"/>
        <v>1340308</v>
      </c>
    </row>
    <row r="251" spans="1:6" ht="20.100000000000001" customHeight="1">
      <c r="A251" s="1" t="s">
        <v>74</v>
      </c>
      <c r="B251" s="2" t="s">
        <v>75</v>
      </c>
      <c r="C251" s="23">
        <f>C249+C250</f>
        <v>6506405.3640000001</v>
      </c>
      <c r="D251" s="23">
        <f>D249+D250</f>
        <v>16384591.973000001</v>
      </c>
      <c r="E251" s="23">
        <f>E249+E250</f>
        <v>7946498</v>
      </c>
      <c r="F251" s="15">
        <f t="shared" si="10"/>
        <v>1440092.6359999999</v>
      </c>
    </row>
    <row r="252" spans="1:6" ht="20.100000000000001" customHeight="1">
      <c r="A252" s="3">
        <f>A248+1</f>
        <v>54</v>
      </c>
      <c r="B252" s="4" t="s">
        <v>22</v>
      </c>
      <c r="C252" s="18"/>
      <c r="D252" s="18"/>
      <c r="E252" s="18"/>
      <c r="F252" s="15">
        <f t="shared" si="10"/>
        <v>0</v>
      </c>
    </row>
    <row r="253" spans="1:6" ht="20.100000000000001" customHeight="1">
      <c r="A253" s="3" t="s">
        <v>72</v>
      </c>
      <c r="B253" s="4" t="s">
        <v>183</v>
      </c>
      <c r="C253" s="18">
        <f>مصدق!M66</f>
        <v>165761.785</v>
      </c>
      <c r="D253" s="18">
        <f>مقترح!M67</f>
        <v>186615.24299999999</v>
      </c>
      <c r="E253" s="18">
        <f>متفق!M67</f>
        <v>189533</v>
      </c>
      <c r="F253" s="15">
        <f t="shared" si="10"/>
        <v>23771.214999999997</v>
      </c>
    </row>
    <row r="254" spans="1:6" ht="20.100000000000001" customHeight="1">
      <c r="A254" s="3" t="s">
        <v>73</v>
      </c>
      <c r="B254" s="4" t="s">
        <v>77</v>
      </c>
      <c r="C254" s="18">
        <f>مصدق!N66</f>
        <v>18200</v>
      </c>
      <c r="D254" s="18">
        <f>مقترح!N67</f>
        <v>70000</v>
      </c>
      <c r="E254" s="18">
        <f>متفق!N67</f>
        <v>40000</v>
      </c>
      <c r="F254" s="15">
        <f t="shared" si="10"/>
        <v>21800</v>
      </c>
    </row>
    <row r="255" spans="1:6" ht="20.100000000000001" customHeight="1">
      <c r="A255" s="1" t="s">
        <v>74</v>
      </c>
      <c r="B255" s="2" t="s">
        <v>75</v>
      </c>
      <c r="C255" s="23">
        <f>C253+C254</f>
        <v>183961.785</v>
      </c>
      <c r="D255" s="23">
        <f>D253+D254</f>
        <v>256615.24299999999</v>
      </c>
      <c r="E255" s="23">
        <f>E253+E254</f>
        <v>229533</v>
      </c>
      <c r="F255" s="15">
        <f t="shared" si="10"/>
        <v>45571.214999999997</v>
      </c>
    </row>
    <row r="256" spans="1:6" ht="20.100000000000001" customHeight="1">
      <c r="A256" s="3">
        <f>A252+1</f>
        <v>55</v>
      </c>
      <c r="B256" s="4" t="s">
        <v>23</v>
      </c>
      <c r="C256" s="18"/>
      <c r="D256" s="18"/>
      <c r="E256" s="18"/>
      <c r="F256" s="15">
        <f t="shared" si="10"/>
        <v>0</v>
      </c>
    </row>
    <row r="257" spans="1:6" ht="20.100000000000001" customHeight="1">
      <c r="A257" s="3" t="s">
        <v>72</v>
      </c>
      <c r="B257" s="4" t="s">
        <v>183</v>
      </c>
      <c r="C257" s="18">
        <f>مصدق!M67</f>
        <v>14053.817000000001</v>
      </c>
      <c r="D257" s="18">
        <f>مقترح!M68</f>
        <v>16595.947</v>
      </c>
      <c r="E257" s="18">
        <f>متفق!M68</f>
        <v>15037</v>
      </c>
      <c r="F257" s="15">
        <f t="shared" si="10"/>
        <v>983.18299999999908</v>
      </c>
    </row>
    <row r="258" spans="1:6" ht="20.100000000000001" customHeight="1">
      <c r="A258" s="3" t="s">
        <v>73</v>
      </c>
      <c r="B258" s="4" t="s">
        <v>77</v>
      </c>
      <c r="C258" s="18">
        <f>مصدق!N67</f>
        <v>140000</v>
      </c>
      <c r="D258" s="18">
        <f>مقترح!N68</f>
        <v>150000</v>
      </c>
      <c r="E258" s="18">
        <f>متفق!N68</f>
        <v>150000</v>
      </c>
      <c r="F258" s="15">
        <f t="shared" si="10"/>
        <v>10000</v>
      </c>
    </row>
    <row r="259" spans="1:6" ht="20.100000000000001" customHeight="1">
      <c r="A259" s="1" t="s">
        <v>74</v>
      </c>
      <c r="B259" s="2" t="s">
        <v>75</v>
      </c>
      <c r="C259" s="23">
        <f>C257+C258</f>
        <v>154053.81700000001</v>
      </c>
      <c r="D259" s="23">
        <f>D257+D258</f>
        <v>166595.94699999999</v>
      </c>
      <c r="E259" s="23">
        <f>E257+E258</f>
        <v>165037</v>
      </c>
      <c r="F259" s="15">
        <f t="shared" si="10"/>
        <v>10983.18299999999</v>
      </c>
    </row>
    <row r="260" spans="1:6" ht="20.100000000000001" customHeight="1">
      <c r="A260" s="3">
        <f>A256+1</f>
        <v>56</v>
      </c>
      <c r="B260" s="4" t="s">
        <v>24</v>
      </c>
      <c r="C260" s="18"/>
      <c r="D260" s="18"/>
      <c r="E260" s="18"/>
      <c r="F260" s="15">
        <f t="shared" si="10"/>
        <v>0</v>
      </c>
    </row>
    <row r="261" spans="1:6" ht="20.100000000000001" customHeight="1">
      <c r="A261" s="3" t="s">
        <v>72</v>
      </c>
      <c r="B261" s="4" t="s">
        <v>183</v>
      </c>
      <c r="C261" s="18">
        <f>مصدق!M68</f>
        <v>56303.756000000001</v>
      </c>
      <c r="D261" s="18">
        <f>مقترح!M69</f>
        <v>87136.08</v>
      </c>
      <c r="E261" s="18">
        <f>متفق!M69</f>
        <v>65800</v>
      </c>
      <c r="F261" s="15">
        <f t="shared" si="10"/>
        <v>9496.2439999999988</v>
      </c>
    </row>
    <row r="262" spans="1:6" ht="20.100000000000001" customHeight="1">
      <c r="A262" s="3" t="s">
        <v>73</v>
      </c>
      <c r="B262" s="4" t="s">
        <v>77</v>
      </c>
      <c r="C262" s="18">
        <f>مصدق!N68</f>
        <v>7000</v>
      </c>
      <c r="D262" s="18">
        <f>مقترح!N69</f>
        <v>9000</v>
      </c>
      <c r="E262" s="18">
        <f>متفق!N69</f>
        <v>9000</v>
      </c>
      <c r="F262" s="15">
        <f t="shared" si="10"/>
        <v>2000</v>
      </c>
    </row>
    <row r="263" spans="1:6" ht="20.100000000000001" customHeight="1">
      <c r="A263" s="1" t="s">
        <v>74</v>
      </c>
      <c r="B263" s="2" t="s">
        <v>75</v>
      </c>
      <c r="C263" s="23">
        <f>C261+C262</f>
        <v>63303.756000000001</v>
      </c>
      <c r="D263" s="23">
        <f>D261+D262</f>
        <v>96136.08</v>
      </c>
      <c r="E263" s="23">
        <f>E261+E262</f>
        <v>74800</v>
      </c>
      <c r="F263" s="15">
        <f t="shared" si="10"/>
        <v>11496.243999999999</v>
      </c>
    </row>
    <row r="264" spans="1:6" ht="20.100000000000001" customHeight="1">
      <c r="A264" s="117" t="s">
        <v>0</v>
      </c>
      <c r="B264" s="114" t="s">
        <v>42</v>
      </c>
      <c r="C264" s="20" t="s">
        <v>79</v>
      </c>
      <c r="D264" s="20" t="s">
        <v>29</v>
      </c>
      <c r="E264" s="20" t="s">
        <v>84</v>
      </c>
      <c r="F264" s="65" t="s">
        <v>66</v>
      </c>
    </row>
    <row r="265" spans="1:6" ht="20.100000000000001" customHeight="1">
      <c r="A265" s="118"/>
      <c r="B265" s="115"/>
      <c r="C265" s="21" t="s">
        <v>80</v>
      </c>
      <c r="D265" s="21" t="s">
        <v>80</v>
      </c>
      <c r="E265" s="21" t="s">
        <v>187</v>
      </c>
      <c r="F265" s="10" t="s">
        <v>76</v>
      </c>
    </row>
    <row r="266" spans="1:6" ht="20.100000000000001" customHeight="1">
      <c r="A266" s="11"/>
      <c r="B266" s="115"/>
      <c r="C266" s="21" t="s">
        <v>87</v>
      </c>
      <c r="D266" s="21" t="s">
        <v>88</v>
      </c>
      <c r="E266" s="21" t="s">
        <v>188</v>
      </c>
      <c r="F266" s="10" t="s">
        <v>180</v>
      </c>
    </row>
    <row r="267" spans="1:6" ht="20.100000000000001" customHeight="1">
      <c r="A267" s="12"/>
      <c r="B267" s="116"/>
      <c r="C267" s="22" t="s">
        <v>71</v>
      </c>
      <c r="D267" s="22" t="s">
        <v>30</v>
      </c>
      <c r="E267" s="22" t="s">
        <v>81</v>
      </c>
      <c r="F267" s="16" t="s">
        <v>83</v>
      </c>
    </row>
    <row r="268" spans="1:6" ht="20.100000000000001" customHeight="1">
      <c r="A268" s="3">
        <f>A260+1</f>
        <v>57</v>
      </c>
      <c r="B268" s="4" t="s">
        <v>25</v>
      </c>
      <c r="C268" s="18"/>
      <c r="D268" s="18"/>
      <c r="E268" s="18"/>
      <c r="F268" s="15"/>
    </row>
    <row r="269" spans="1:6" ht="20.100000000000001" customHeight="1">
      <c r="A269" s="3" t="s">
        <v>72</v>
      </c>
      <c r="B269" s="4" t="s">
        <v>183</v>
      </c>
      <c r="C269" s="18">
        <f>مصدق!M69</f>
        <v>219206.91800000001</v>
      </c>
      <c r="D269" s="18">
        <f>مقترح!M70</f>
        <v>239347.323</v>
      </c>
      <c r="E269" s="18">
        <f>متفق!M70</f>
        <v>218060</v>
      </c>
      <c r="F269" s="15">
        <f t="shared" ref="F269:F291" si="11">E269-C269</f>
        <v>-1146.9180000000051</v>
      </c>
    </row>
    <row r="270" spans="1:6" ht="20.100000000000001" customHeight="1">
      <c r="A270" s="3" t="s">
        <v>73</v>
      </c>
      <c r="B270" s="4" t="s">
        <v>77</v>
      </c>
      <c r="C270" s="18">
        <f>مصدق!N69</f>
        <v>14902.821</v>
      </c>
      <c r="D270" s="18">
        <f>مقترح!N70</f>
        <v>20000</v>
      </c>
      <c r="E270" s="18">
        <f>متفق!N70</f>
        <v>20000</v>
      </c>
      <c r="F270" s="15">
        <f t="shared" si="11"/>
        <v>5097.1790000000001</v>
      </c>
    </row>
    <row r="271" spans="1:6" ht="20.100000000000001" customHeight="1">
      <c r="A271" s="1" t="s">
        <v>74</v>
      </c>
      <c r="B271" s="2" t="s">
        <v>75</v>
      </c>
      <c r="C271" s="23">
        <f>C269+C270</f>
        <v>234109.739</v>
      </c>
      <c r="D271" s="23">
        <f>D269+D270</f>
        <v>259347.323</v>
      </c>
      <c r="E271" s="23">
        <f>E269+E270</f>
        <v>238060</v>
      </c>
      <c r="F271" s="15">
        <f t="shared" si="11"/>
        <v>3950.2609999999986</v>
      </c>
    </row>
    <row r="272" spans="1:6" ht="20.100000000000001" customHeight="1">
      <c r="A272" s="3">
        <f>A268+1</f>
        <v>58</v>
      </c>
      <c r="B272" s="4" t="s">
        <v>26</v>
      </c>
      <c r="C272" s="18"/>
      <c r="D272" s="18"/>
      <c r="E272" s="18"/>
      <c r="F272" s="15">
        <f t="shared" si="11"/>
        <v>0</v>
      </c>
    </row>
    <row r="273" spans="1:6" ht="20.100000000000001" customHeight="1">
      <c r="A273" s="3" t="s">
        <v>72</v>
      </c>
      <c r="B273" s="4" t="s">
        <v>183</v>
      </c>
      <c r="C273" s="18">
        <f>مصدق!M70</f>
        <v>27941.198</v>
      </c>
      <c r="D273" s="18">
        <f>مقترح!M71</f>
        <v>34229.745000000003</v>
      </c>
      <c r="E273" s="18">
        <f>متفق!M71</f>
        <v>28889</v>
      </c>
      <c r="F273" s="15">
        <f t="shared" si="11"/>
        <v>947.80199999999968</v>
      </c>
    </row>
    <row r="274" spans="1:6" ht="20.100000000000001" customHeight="1">
      <c r="A274" s="3" t="s">
        <v>73</v>
      </c>
      <c r="B274" s="4" t="s">
        <v>77</v>
      </c>
      <c r="C274" s="18">
        <f>مصدق!N70</f>
        <v>3255</v>
      </c>
      <c r="D274" s="18">
        <f>مقترح!N71</f>
        <v>3500</v>
      </c>
      <c r="E274" s="18">
        <f>متفق!N71</f>
        <v>3500</v>
      </c>
      <c r="F274" s="15">
        <f t="shared" si="11"/>
        <v>245</v>
      </c>
    </row>
    <row r="275" spans="1:6" ht="20.100000000000001" customHeight="1">
      <c r="A275" s="1" t="s">
        <v>74</v>
      </c>
      <c r="B275" s="2" t="s">
        <v>75</v>
      </c>
      <c r="C275" s="23">
        <f>C273+C274</f>
        <v>31196.198</v>
      </c>
      <c r="D275" s="23">
        <f>D273+D274</f>
        <v>37729.745000000003</v>
      </c>
      <c r="E275" s="23">
        <f>E273+E274</f>
        <v>32389</v>
      </c>
      <c r="F275" s="15">
        <f t="shared" si="11"/>
        <v>1192.8019999999997</v>
      </c>
    </row>
    <row r="276" spans="1:6" ht="20.100000000000001" customHeight="1">
      <c r="A276" s="3">
        <f>A272+1</f>
        <v>59</v>
      </c>
      <c r="B276" s="4" t="s">
        <v>27</v>
      </c>
      <c r="C276" s="18"/>
      <c r="D276" s="18"/>
      <c r="E276" s="18"/>
      <c r="F276" s="15">
        <f t="shared" si="11"/>
        <v>0</v>
      </c>
    </row>
    <row r="277" spans="1:6" ht="20.100000000000001" customHeight="1">
      <c r="A277" s="3" t="s">
        <v>72</v>
      </c>
      <c r="B277" s="4" t="s">
        <v>183</v>
      </c>
      <c r="C277" s="18">
        <f>مصدق!M71</f>
        <v>8703896.754999999</v>
      </c>
      <c r="D277" s="18">
        <f>مقترح!M72</f>
        <v>16635455</v>
      </c>
      <c r="E277" s="18">
        <f>متفق!M72</f>
        <v>9005888</v>
      </c>
      <c r="F277" s="15">
        <f t="shared" si="11"/>
        <v>301991.24500000104</v>
      </c>
    </row>
    <row r="278" spans="1:6" ht="20.100000000000001" customHeight="1">
      <c r="A278" s="3" t="s">
        <v>73</v>
      </c>
      <c r="B278" s="4" t="s">
        <v>77</v>
      </c>
      <c r="C278" s="18">
        <f>مصدق!N71</f>
        <v>3901054.0070000002</v>
      </c>
      <c r="D278" s="18">
        <f>مقترح!N72</f>
        <v>5400847</v>
      </c>
      <c r="E278" s="18">
        <f>متفق!N72</f>
        <v>5400847</v>
      </c>
      <c r="F278" s="15">
        <f t="shared" si="11"/>
        <v>1499792.9929999998</v>
      </c>
    </row>
    <row r="279" spans="1:6" ht="20.100000000000001" customHeight="1">
      <c r="A279" s="1" t="s">
        <v>74</v>
      </c>
      <c r="B279" s="2" t="s">
        <v>75</v>
      </c>
      <c r="C279" s="23">
        <f>C277+C278</f>
        <v>12604950.761999998</v>
      </c>
      <c r="D279" s="23">
        <f>D277+D278</f>
        <v>22036302</v>
      </c>
      <c r="E279" s="23">
        <f>E277+E278</f>
        <v>14406735</v>
      </c>
      <c r="F279" s="15">
        <f t="shared" si="11"/>
        <v>1801784.2380000018</v>
      </c>
    </row>
    <row r="280" spans="1:6" ht="20.100000000000001" customHeight="1">
      <c r="A280" s="3">
        <f>A276+1</f>
        <v>60</v>
      </c>
      <c r="B280" s="4" t="s">
        <v>33</v>
      </c>
      <c r="C280" s="18"/>
      <c r="D280" s="18"/>
      <c r="E280" s="18"/>
      <c r="F280" s="15">
        <f t="shared" si="11"/>
        <v>0</v>
      </c>
    </row>
    <row r="281" spans="1:6" ht="20.100000000000001" customHeight="1">
      <c r="A281" s="3" t="s">
        <v>72</v>
      </c>
      <c r="B281" s="4" t="s">
        <v>183</v>
      </c>
      <c r="C281" s="18">
        <f>مصدق!M73</f>
        <v>232892.133</v>
      </c>
      <c r="D281" s="18">
        <f>مقترح!M74</f>
        <v>317462.98200000002</v>
      </c>
      <c r="E281" s="18">
        <f>متفق!M74</f>
        <v>212340</v>
      </c>
      <c r="F281" s="15">
        <f t="shared" si="11"/>
        <v>-20552.133000000002</v>
      </c>
    </row>
    <row r="282" spans="1:6" ht="20.100000000000001" customHeight="1">
      <c r="A282" s="3" t="s">
        <v>73</v>
      </c>
      <c r="B282" s="4" t="s">
        <v>77</v>
      </c>
      <c r="C282" s="18">
        <f>مصدق!N73</f>
        <v>0</v>
      </c>
      <c r="D282" s="18">
        <f>مقترح!N74</f>
        <v>0</v>
      </c>
      <c r="E282" s="18">
        <f>متفق!N74</f>
        <v>0</v>
      </c>
      <c r="F282" s="15">
        <f t="shared" si="11"/>
        <v>0</v>
      </c>
    </row>
    <row r="283" spans="1:6" ht="20.100000000000001" customHeight="1">
      <c r="A283" s="1" t="s">
        <v>74</v>
      </c>
      <c r="B283" s="2" t="s">
        <v>75</v>
      </c>
      <c r="C283" s="23">
        <f>C281+C282</f>
        <v>232892.133</v>
      </c>
      <c r="D283" s="23">
        <f>D281+D282</f>
        <v>317462.98200000002</v>
      </c>
      <c r="E283" s="23">
        <f>E281+E282</f>
        <v>212340</v>
      </c>
      <c r="F283" s="15">
        <f t="shared" si="11"/>
        <v>-20552.133000000002</v>
      </c>
    </row>
    <row r="284" spans="1:6" ht="20.100000000000001" customHeight="1">
      <c r="A284" s="3">
        <f>A280+1</f>
        <v>61</v>
      </c>
      <c r="B284" s="4" t="s">
        <v>34</v>
      </c>
      <c r="C284" s="18"/>
      <c r="D284" s="18"/>
      <c r="E284" s="18"/>
      <c r="F284" s="15">
        <f t="shared" si="11"/>
        <v>0</v>
      </c>
    </row>
    <row r="285" spans="1:6" ht="20.100000000000001" customHeight="1">
      <c r="A285" s="3" t="s">
        <v>72</v>
      </c>
      <c r="B285" s="4" t="s">
        <v>183</v>
      </c>
      <c r="C285" s="18">
        <f>مصدق!M74</f>
        <v>479312.93900000001</v>
      </c>
      <c r="D285" s="18">
        <f>مقترح!M75</f>
        <v>942387.5</v>
      </c>
      <c r="E285" s="18">
        <f>متفق!M75</f>
        <v>546766</v>
      </c>
      <c r="F285" s="15">
        <f t="shared" si="11"/>
        <v>67453.060999999987</v>
      </c>
    </row>
    <row r="286" spans="1:6" ht="20.100000000000001" customHeight="1">
      <c r="A286" s="3" t="s">
        <v>73</v>
      </c>
      <c r="B286" s="4" t="s">
        <v>77</v>
      </c>
      <c r="C286" s="18">
        <f>مصدق!N74</f>
        <v>8377182.3119999999</v>
      </c>
      <c r="D286" s="18">
        <f>مقترح!N75</f>
        <v>8126607.1749999998</v>
      </c>
      <c r="E286" s="18">
        <f>متفق!N75</f>
        <v>8126607</v>
      </c>
      <c r="F286" s="15">
        <f t="shared" si="11"/>
        <v>-250575.31199999992</v>
      </c>
    </row>
    <row r="287" spans="1:6" ht="20.100000000000001" customHeight="1">
      <c r="A287" s="1" t="s">
        <v>74</v>
      </c>
      <c r="B287" s="2" t="s">
        <v>75</v>
      </c>
      <c r="C287" s="23">
        <f>C285+C286</f>
        <v>8856495.2510000002</v>
      </c>
      <c r="D287" s="23">
        <f>D285+D286</f>
        <v>9068994.6750000007</v>
      </c>
      <c r="E287" s="23">
        <f>E285+E286</f>
        <v>8673373</v>
      </c>
      <c r="F287" s="15">
        <f t="shared" si="11"/>
        <v>-183122.25100000016</v>
      </c>
    </row>
    <row r="288" spans="1:6" ht="20.100000000000001" customHeight="1">
      <c r="A288" s="3">
        <f>A284+1</f>
        <v>62</v>
      </c>
      <c r="B288" s="4" t="s">
        <v>41</v>
      </c>
      <c r="C288" s="18"/>
      <c r="D288" s="18"/>
      <c r="E288" s="18"/>
      <c r="F288" s="15">
        <f t="shared" si="11"/>
        <v>0</v>
      </c>
    </row>
    <row r="289" spans="1:6" ht="20.100000000000001" customHeight="1">
      <c r="A289" s="3" t="s">
        <v>72</v>
      </c>
      <c r="B289" s="4" t="s">
        <v>183</v>
      </c>
      <c r="C289" s="18">
        <f>مصدق!M75</f>
        <v>31894.757000000001</v>
      </c>
      <c r="D289" s="18">
        <f>مقترح!M76</f>
        <v>41738.315000000002</v>
      </c>
      <c r="E289" s="18">
        <f>متفق!M76</f>
        <v>29337</v>
      </c>
      <c r="F289" s="15">
        <f t="shared" si="11"/>
        <v>-2557.7570000000014</v>
      </c>
    </row>
    <row r="290" spans="1:6" ht="20.100000000000001" customHeight="1">
      <c r="A290" s="3" t="s">
        <v>73</v>
      </c>
      <c r="B290" s="4" t="s">
        <v>77</v>
      </c>
      <c r="C290" s="18">
        <f>مصدق!N75</f>
        <v>0</v>
      </c>
      <c r="D290" s="18">
        <f>مقترح!N76</f>
        <v>0</v>
      </c>
      <c r="E290" s="18">
        <f>متفق!N76</f>
        <v>0</v>
      </c>
      <c r="F290" s="15">
        <f t="shared" si="11"/>
        <v>0</v>
      </c>
    </row>
    <row r="291" spans="1:6" ht="20.100000000000001" customHeight="1">
      <c r="A291" s="1" t="s">
        <v>74</v>
      </c>
      <c r="B291" s="2" t="s">
        <v>75</v>
      </c>
      <c r="C291" s="23">
        <f>C289+C290</f>
        <v>31894.757000000001</v>
      </c>
      <c r="D291" s="23">
        <f>D289+D290</f>
        <v>41738.315000000002</v>
      </c>
      <c r="E291" s="23">
        <f>E289+E290</f>
        <v>29337</v>
      </c>
      <c r="F291" s="15">
        <f t="shared" si="11"/>
        <v>-2557.7570000000014</v>
      </c>
    </row>
    <row r="292" spans="1:6" ht="20.100000000000001" customHeight="1">
      <c r="A292" s="117" t="s">
        <v>0</v>
      </c>
      <c r="B292" s="114" t="s">
        <v>42</v>
      </c>
      <c r="C292" s="20" t="s">
        <v>79</v>
      </c>
      <c r="D292" s="20" t="s">
        <v>29</v>
      </c>
      <c r="E292" s="20" t="s">
        <v>84</v>
      </c>
      <c r="F292" s="65" t="s">
        <v>66</v>
      </c>
    </row>
    <row r="293" spans="1:6" ht="20.100000000000001" customHeight="1">
      <c r="A293" s="118"/>
      <c r="B293" s="115"/>
      <c r="C293" s="21" t="s">
        <v>80</v>
      </c>
      <c r="D293" s="21" t="s">
        <v>80</v>
      </c>
      <c r="E293" s="21" t="s">
        <v>187</v>
      </c>
      <c r="F293" s="10" t="s">
        <v>76</v>
      </c>
    </row>
    <row r="294" spans="1:6" ht="20.100000000000001" customHeight="1">
      <c r="A294" s="11"/>
      <c r="B294" s="115"/>
      <c r="C294" s="21" t="s">
        <v>87</v>
      </c>
      <c r="D294" s="21" t="s">
        <v>88</v>
      </c>
      <c r="E294" s="21" t="s">
        <v>188</v>
      </c>
      <c r="F294" s="10" t="s">
        <v>180</v>
      </c>
    </row>
    <row r="295" spans="1:6" ht="20.100000000000001" customHeight="1">
      <c r="A295" s="12"/>
      <c r="B295" s="116"/>
      <c r="C295" s="22" t="s">
        <v>71</v>
      </c>
      <c r="D295" s="22" t="s">
        <v>30</v>
      </c>
      <c r="E295" s="22" t="s">
        <v>81</v>
      </c>
      <c r="F295" s="16" t="s">
        <v>83</v>
      </c>
    </row>
    <row r="296" spans="1:6" ht="20.100000000000001" customHeight="1">
      <c r="A296" s="3">
        <f>A288+1</f>
        <v>63</v>
      </c>
      <c r="B296" s="4" t="s">
        <v>35</v>
      </c>
      <c r="C296" s="18"/>
      <c r="D296" s="18"/>
      <c r="E296" s="18"/>
      <c r="F296" s="15"/>
    </row>
    <row r="297" spans="1:6" ht="20.100000000000001" customHeight="1">
      <c r="A297" s="3" t="s">
        <v>72</v>
      </c>
      <c r="B297" s="4" t="s">
        <v>183</v>
      </c>
      <c r="C297" s="18">
        <f>مصدق!M76</f>
        <v>4372.6939999999995</v>
      </c>
      <c r="D297" s="18">
        <f>مقترح!M77</f>
        <v>8722.0529999999999</v>
      </c>
      <c r="E297" s="18">
        <f>متفق!M77</f>
        <v>4524</v>
      </c>
      <c r="F297" s="15">
        <f t="shared" ref="F297:F319" si="12">E297-C297</f>
        <v>151.30600000000049</v>
      </c>
    </row>
    <row r="298" spans="1:6" ht="20.100000000000001" customHeight="1">
      <c r="A298" s="3" t="s">
        <v>73</v>
      </c>
      <c r="B298" s="4" t="s">
        <v>77</v>
      </c>
      <c r="C298" s="18">
        <f>مصدق!N76</f>
        <v>2450</v>
      </c>
      <c r="D298" s="18">
        <f>مقترح!N77</f>
        <v>9000</v>
      </c>
      <c r="E298" s="18">
        <f>متفق!N77</f>
        <v>9000</v>
      </c>
      <c r="F298" s="15">
        <f t="shared" si="12"/>
        <v>6550</v>
      </c>
    </row>
    <row r="299" spans="1:6" ht="20.100000000000001" customHeight="1">
      <c r="A299" s="1" t="s">
        <v>74</v>
      </c>
      <c r="B299" s="2" t="s">
        <v>75</v>
      </c>
      <c r="C299" s="23">
        <f>C297+C298</f>
        <v>6822.6939999999995</v>
      </c>
      <c r="D299" s="23">
        <f>D297+D298</f>
        <v>17722.053</v>
      </c>
      <c r="E299" s="23">
        <f>E297+E298</f>
        <v>13524</v>
      </c>
      <c r="F299" s="15">
        <f t="shared" si="12"/>
        <v>6701.3060000000005</v>
      </c>
    </row>
    <row r="300" spans="1:6" ht="20.100000000000001" customHeight="1">
      <c r="A300" s="3">
        <f>A296+1</f>
        <v>64</v>
      </c>
      <c r="B300" s="4" t="s">
        <v>36</v>
      </c>
      <c r="C300" s="18"/>
      <c r="D300" s="18"/>
      <c r="E300" s="18"/>
      <c r="F300" s="15">
        <f t="shared" si="12"/>
        <v>0</v>
      </c>
    </row>
    <row r="301" spans="1:6" ht="20.100000000000001" customHeight="1">
      <c r="A301" s="3" t="s">
        <v>72</v>
      </c>
      <c r="B301" s="4" t="s">
        <v>183</v>
      </c>
      <c r="C301" s="18">
        <f>مصدق!M77</f>
        <v>186151.58300000001</v>
      </c>
      <c r="D301" s="18">
        <f>مقترح!M78</f>
        <v>200654</v>
      </c>
      <c r="E301" s="18">
        <f>متفق!M78</f>
        <v>370349</v>
      </c>
      <c r="F301" s="15">
        <f t="shared" si="12"/>
        <v>184197.41699999999</v>
      </c>
    </row>
    <row r="302" spans="1:6" ht="20.100000000000001" customHeight="1">
      <c r="A302" s="3" t="s">
        <v>73</v>
      </c>
      <c r="B302" s="4" t="s">
        <v>77</v>
      </c>
      <c r="C302" s="18">
        <f>مصدق!N77</f>
        <v>4760</v>
      </c>
      <c r="D302" s="18">
        <f>مقترح!N78</f>
        <v>5000</v>
      </c>
      <c r="E302" s="18">
        <f>متفق!N78</f>
        <v>5000</v>
      </c>
      <c r="F302" s="15">
        <f t="shared" si="12"/>
        <v>240</v>
      </c>
    </row>
    <row r="303" spans="1:6" ht="20.100000000000001" customHeight="1">
      <c r="A303" s="1" t="s">
        <v>74</v>
      </c>
      <c r="B303" s="2" t="s">
        <v>75</v>
      </c>
      <c r="C303" s="23">
        <f>C301+C302</f>
        <v>190911.58300000001</v>
      </c>
      <c r="D303" s="23">
        <f>D301+D302</f>
        <v>205654</v>
      </c>
      <c r="E303" s="23">
        <f>E301+E302</f>
        <v>375349</v>
      </c>
      <c r="F303" s="15">
        <f t="shared" si="12"/>
        <v>184437.41699999999</v>
      </c>
    </row>
    <row r="304" spans="1:6" ht="20.100000000000001" customHeight="1">
      <c r="A304" s="3">
        <f>A300+1</f>
        <v>65</v>
      </c>
      <c r="B304" s="4" t="s">
        <v>37</v>
      </c>
      <c r="C304" s="18"/>
      <c r="D304" s="18"/>
      <c r="E304" s="18"/>
      <c r="F304" s="15">
        <f t="shared" si="12"/>
        <v>0</v>
      </c>
    </row>
    <row r="305" spans="1:6" ht="20.100000000000001" customHeight="1">
      <c r="A305" s="3" t="s">
        <v>72</v>
      </c>
      <c r="B305" s="4" t="s">
        <v>183</v>
      </c>
      <c r="C305" s="18">
        <f>مصدق!M78</f>
        <v>21039.133999999998</v>
      </c>
      <c r="D305" s="18"/>
      <c r="E305" s="18"/>
      <c r="F305" s="15">
        <f t="shared" si="12"/>
        <v>-21039.133999999998</v>
      </c>
    </row>
    <row r="306" spans="1:6" ht="20.100000000000001" customHeight="1">
      <c r="A306" s="3" t="s">
        <v>73</v>
      </c>
      <c r="B306" s="4" t="s">
        <v>77</v>
      </c>
      <c r="C306" s="18">
        <f>مصدق!N78</f>
        <v>0</v>
      </c>
      <c r="D306" s="18"/>
      <c r="E306" s="18"/>
      <c r="F306" s="15">
        <f t="shared" si="12"/>
        <v>0</v>
      </c>
    </row>
    <row r="307" spans="1:6" ht="20.100000000000001" customHeight="1">
      <c r="A307" s="1" t="s">
        <v>74</v>
      </c>
      <c r="B307" s="2" t="s">
        <v>75</v>
      </c>
      <c r="C307" s="23">
        <f>C305+C306</f>
        <v>21039.133999999998</v>
      </c>
      <c r="D307" s="23">
        <f>D305+D306</f>
        <v>0</v>
      </c>
      <c r="E307" s="23">
        <f>E305+E306</f>
        <v>0</v>
      </c>
      <c r="F307" s="15">
        <f t="shared" si="12"/>
        <v>-21039.133999999998</v>
      </c>
    </row>
    <row r="308" spans="1:6" ht="20.100000000000001" customHeight="1">
      <c r="A308" s="3">
        <f>A304+1</f>
        <v>66</v>
      </c>
      <c r="B308" s="4" t="s">
        <v>38</v>
      </c>
      <c r="C308" s="18"/>
      <c r="D308" s="18"/>
      <c r="E308" s="18"/>
      <c r="F308" s="15">
        <f t="shared" si="12"/>
        <v>0</v>
      </c>
    </row>
    <row r="309" spans="1:6" ht="20.100000000000001" customHeight="1">
      <c r="A309" s="3" t="s">
        <v>72</v>
      </c>
      <c r="B309" s="4" t="s">
        <v>183</v>
      </c>
      <c r="C309" s="18">
        <f>مصدق!M79</f>
        <v>1814.2649999999999</v>
      </c>
      <c r="D309" s="18">
        <f>مقترح!M79</f>
        <v>2232.547</v>
      </c>
      <c r="E309" s="18">
        <f>متفق!M79</f>
        <v>1850</v>
      </c>
      <c r="F309" s="15">
        <f t="shared" si="12"/>
        <v>35.735000000000127</v>
      </c>
    </row>
    <row r="310" spans="1:6" ht="20.100000000000001" customHeight="1">
      <c r="A310" s="3" t="s">
        <v>73</v>
      </c>
      <c r="B310" s="4" t="s">
        <v>77</v>
      </c>
      <c r="C310" s="18">
        <f>مصدق!N79</f>
        <v>0</v>
      </c>
      <c r="D310" s="18">
        <f>مقترح!N79</f>
        <v>0</v>
      </c>
      <c r="E310" s="18">
        <f>متفق!N79</f>
        <v>0</v>
      </c>
      <c r="F310" s="15">
        <f t="shared" si="12"/>
        <v>0</v>
      </c>
    </row>
    <row r="311" spans="1:6" ht="20.100000000000001" customHeight="1">
      <c r="A311" s="1" t="s">
        <v>74</v>
      </c>
      <c r="B311" s="2" t="s">
        <v>75</v>
      </c>
      <c r="C311" s="23">
        <f>C309+C310</f>
        <v>1814.2649999999999</v>
      </c>
      <c r="D311" s="23">
        <f>D309+D310</f>
        <v>2232.547</v>
      </c>
      <c r="E311" s="23">
        <f>E309+E310</f>
        <v>1850</v>
      </c>
      <c r="F311" s="15">
        <f t="shared" si="12"/>
        <v>35.735000000000127</v>
      </c>
    </row>
    <row r="312" spans="1:6" ht="20.100000000000001" customHeight="1">
      <c r="A312" s="3">
        <f>A308+1</f>
        <v>67</v>
      </c>
      <c r="B312" s="4" t="s">
        <v>39</v>
      </c>
      <c r="C312" s="18"/>
      <c r="D312" s="18"/>
      <c r="E312" s="18"/>
      <c r="F312" s="15">
        <f t="shared" si="12"/>
        <v>0</v>
      </c>
    </row>
    <row r="313" spans="1:6" ht="20.100000000000001" customHeight="1">
      <c r="A313" s="3" t="s">
        <v>72</v>
      </c>
      <c r="B313" s="4" t="s">
        <v>183</v>
      </c>
      <c r="C313" s="18">
        <f>مصدق!M80</f>
        <v>2207.9929999999999</v>
      </c>
      <c r="D313" s="18">
        <f>مقترح!M80</f>
        <v>2304.7870000000003</v>
      </c>
      <c r="E313" s="18">
        <f>متفق!M80</f>
        <v>2265</v>
      </c>
      <c r="F313" s="15">
        <f t="shared" si="12"/>
        <v>57.007000000000062</v>
      </c>
    </row>
    <row r="314" spans="1:6" ht="20.100000000000001" customHeight="1">
      <c r="A314" s="3" t="s">
        <v>73</v>
      </c>
      <c r="B314" s="4" t="s">
        <v>77</v>
      </c>
      <c r="C314" s="18">
        <f>مصدق!N80</f>
        <v>0</v>
      </c>
      <c r="D314" s="18">
        <f>مقترح!N80</f>
        <v>0</v>
      </c>
      <c r="E314" s="18">
        <f>متفق!N80</f>
        <v>0</v>
      </c>
      <c r="F314" s="15">
        <f t="shared" si="12"/>
        <v>0</v>
      </c>
    </row>
    <row r="315" spans="1:6" ht="20.100000000000001" customHeight="1">
      <c r="A315" s="1" t="s">
        <v>74</v>
      </c>
      <c r="B315" s="2" t="s">
        <v>75</v>
      </c>
      <c r="C315" s="23">
        <f>C313+C314</f>
        <v>2207.9929999999999</v>
      </c>
      <c r="D315" s="23">
        <f>D313+D314</f>
        <v>2304.7870000000003</v>
      </c>
      <c r="E315" s="23">
        <f>E313+E314</f>
        <v>2265</v>
      </c>
      <c r="F315" s="15">
        <f t="shared" si="12"/>
        <v>57.007000000000062</v>
      </c>
    </row>
    <row r="316" spans="1:6" ht="39" customHeight="1">
      <c r="A316" s="3">
        <f>A312+1</f>
        <v>68</v>
      </c>
      <c r="B316" s="4" t="s">
        <v>70</v>
      </c>
      <c r="C316" s="18"/>
      <c r="D316" s="18"/>
      <c r="E316" s="18"/>
      <c r="F316" s="15">
        <f t="shared" si="12"/>
        <v>0</v>
      </c>
    </row>
    <row r="317" spans="1:6" ht="20.100000000000001" customHeight="1">
      <c r="A317" s="3" t="s">
        <v>72</v>
      </c>
      <c r="B317" s="4" t="s">
        <v>183</v>
      </c>
      <c r="C317" s="18">
        <f>مصدق!M81</f>
        <v>1688.365</v>
      </c>
      <c r="D317" s="18">
        <f>مقترح!M81</f>
        <v>3223.866</v>
      </c>
      <c r="E317" s="18">
        <f>متفق!M81</f>
        <v>2828</v>
      </c>
      <c r="F317" s="15">
        <f t="shared" si="12"/>
        <v>1139.635</v>
      </c>
    </row>
    <row r="318" spans="1:6" ht="20.100000000000001" customHeight="1">
      <c r="A318" s="3" t="s">
        <v>73</v>
      </c>
      <c r="B318" s="4" t="s">
        <v>77</v>
      </c>
      <c r="C318" s="18">
        <f>مصدق!N81</f>
        <v>0</v>
      </c>
      <c r="D318" s="18">
        <f>مقترح!N81</f>
        <v>0</v>
      </c>
      <c r="E318" s="18">
        <f>متفق!N81</f>
        <v>0</v>
      </c>
      <c r="F318" s="15">
        <f t="shared" si="12"/>
        <v>0</v>
      </c>
    </row>
    <row r="319" spans="1:6" ht="20.100000000000001" customHeight="1">
      <c r="A319" s="1" t="s">
        <v>74</v>
      </c>
      <c r="B319" s="2" t="s">
        <v>75</v>
      </c>
      <c r="C319" s="23">
        <f>C317+C318</f>
        <v>1688.365</v>
      </c>
      <c r="D319" s="23">
        <f>D317+D318</f>
        <v>3223.866</v>
      </c>
      <c r="E319" s="23">
        <f>E317+E318</f>
        <v>2828</v>
      </c>
      <c r="F319" s="15">
        <f t="shared" si="12"/>
        <v>1139.635</v>
      </c>
    </row>
    <row r="320" spans="1:6" ht="20.100000000000001" customHeight="1">
      <c r="A320" s="117" t="s">
        <v>0</v>
      </c>
      <c r="B320" s="114" t="s">
        <v>42</v>
      </c>
      <c r="C320" s="20" t="s">
        <v>79</v>
      </c>
      <c r="D320" s="20" t="s">
        <v>29</v>
      </c>
      <c r="E320" s="20" t="s">
        <v>84</v>
      </c>
      <c r="F320" s="65" t="s">
        <v>66</v>
      </c>
    </row>
    <row r="321" spans="1:6" ht="20.100000000000001" customHeight="1">
      <c r="A321" s="118"/>
      <c r="B321" s="115"/>
      <c r="C321" s="21" t="s">
        <v>80</v>
      </c>
      <c r="D321" s="21" t="s">
        <v>80</v>
      </c>
      <c r="E321" s="21" t="s">
        <v>187</v>
      </c>
      <c r="F321" s="10" t="s">
        <v>76</v>
      </c>
    </row>
    <row r="322" spans="1:6" ht="20.100000000000001" customHeight="1">
      <c r="A322" s="11"/>
      <c r="B322" s="115"/>
      <c r="C322" s="21" t="s">
        <v>87</v>
      </c>
      <c r="D322" s="21" t="s">
        <v>88</v>
      </c>
      <c r="E322" s="21" t="s">
        <v>188</v>
      </c>
      <c r="F322" s="10" t="s">
        <v>180</v>
      </c>
    </row>
    <row r="323" spans="1:6" ht="20.100000000000001" customHeight="1">
      <c r="A323" s="12"/>
      <c r="B323" s="116"/>
      <c r="C323" s="22" t="s">
        <v>71</v>
      </c>
      <c r="D323" s="22" t="s">
        <v>30</v>
      </c>
      <c r="E323" s="22" t="s">
        <v>81</v>
      </c>
      <c r="F323" s="16" t="s">
        <v>83</v>
      </c>
    </row>
    <row r="324" spans="1:6" ht="20.100000000000001" customHeight="1">
      <c r="A324" s="3">
        <f>A316+1</f>
        <v>69</v>
      </c>
      <c r="B324" s="4" t="s">
        <v>40</v>
      </c>
      <c r="C324" s="18"/>
      <c r="D324" s="18"/>
      <c r="E324" s="18"/>
      <c r="F324" s="15"/>
    </row>
    <row r="325" spans="1:6" ht="20.100000000000001" customHeight="1">
      <c r="A325" s="3" t="s">
        <v>72</v>
      </c>
      <c r="B325" s="4" t="s">
        <v>183</v>
      </c>
      <c r="C325" s="18">
        <f>مصدق!M82</f>
        <v>2754.4960000000001</v>
      </c>
      <c r="D325" s="18">
        <f>مقترح!M82</f>
        <v>5894.6319999999996</v>
      </c>
      <c r="E325" s="18">
        <f>متفق!M82</f>
        <v>2836</v>
      </c>
      <c r="F325" s="15">
        <f t="shared" ref="F325:F331" si="13">E325-C325</f>
        <v>81.503999999999905</v>
      </c>
    </row>
    <row r="326" spans="1:6" ht="20.100000000000001" customHeight="1">
      <c r="A326" s="3" t="s">
        <v>73</v>
      </c>
      <c r="B326" s="4" t="s">
        <v>77</v>
      </c>
      <c r="C326" s="18">
        <f>مصدق!N82</f>
        <v>0</v>
      </c>
      <c r="D326" s="18">
        <f>مقترح!N82</f>
        <v>0</v>
      </c>
      <c r="E326" s="18">
        <f>متفق!N82</f>
        <v>0</v>
      </c>
      <c r="F326" s="15">
        <f t="shared" si="13"/>
        <v>0</v>
      </c>
    </row>
    <row r="327" spans="1:6" ht="20.100000000000001" customHeight="1">
      <c r="A327" s="1" t="s">
        <v>74</v>
      </c>
      <c r="B327" s="2" t="s">
        <v>75</v>
      </c>
      <c r="C327" s="23">
        <f>C325+C326</f>
        <v>2754.4960000000001</v>
      </c>
      <c r="D327" s="23">
        <f>D325+D326</f>
        <v>5894.6319999999996</v>
      </c>
      <c r="E327" s="23">
        <f>E325+E326</f>
        <v>2836</v>
      </c>
      <c r="F327" s="15">
        <f t="shared" si="13"/>
        <v>81.503999999999905</v>
      </c>
    </row>
    <row r="328" spans="1:6" ht="20.100000000000001" customHeight="1">
      <c r="A328" s="3">
        <f t="shared" ref="A328" si="14">A324+1</f>
        <v>70</v>
      </c>
      <c r="B328" s="4" t="s">
        <v>28</v>
      </c>
      <c r="C328" s="18"/>
      <c r="D328" s="18"/>
      <c r="E328" s="18"/>
      <c r="F328" s="15">
        <f t="shared" si="13"/>
        <v>0</v>
      </c>
    </row>
    <row r="329" spans="1:6" ht="20.100000000000001" customHeight="1">
      <c r="A329" s="3" t="s">
        <v>72</v>
      </c>
      <c r="B329" s="4" t="s">
        <v>183</v>
      </c>
      <c r="C329" s="18">
        <f>مصدق!M83</f>
        <v>279909.57500000001</v>
      </c>
      <c r="D329" s="18">
        <f>مقترح!M83</f>
        <v>371588.06300000002</v>
      </c>
      <c r="E329" s="99">
        <f>متفق!M83</f>
        <v>356318</v>
      </c>
      <c r="F329" s="15">
        <f t="shared" si="13"/>
        <v>76408.424999999988</v>
      </c>
    </row>
    <row r="330" spans="1:6" ht="20.100000000000001" customHeight="1">
      <c r="A330" s="3" t="s">
        <v>73</v>
      </c>
      <c r="B330" s="4" t="s">
        <v>77</v>
      </c>
      <c r="C330" s="18">
        <f>مصدق!N83</f>
        <v>14000</v>
      </c>
      <c r="D330" s="18">
        <f>مقترح!N83</f>
        <v>28393</v>
      </c>
      <c r="E330" s="18">
        <f>متفق!N83</f>
        <v>14000</v>
      </c>
      <c r="F330" s="15">
        <f t="shared" si="13"/>
        <v>0</v>
      </c>
    </row>
    <row r="331" spans="1:6" ht="20.100000000000001" customHeight="1">
      <c r="A331" s="1" t="s">
        <v>74</v>
      </c>
      <c r="B331" s="2" t="s">
        <v>75</v>
      </c>
      <c r="C331" s="23">
        <f>C329+C330</f>
        <v>293909.57500000001</v>
      </c>
      <c r="D331" s="23">
        <f>D329+D330</f>
        <v>399981.06300000002</v>
      </c>
      <c r="E331" s="100">
        <f>E329+E330</f>
        <v>370318</v>
      </c>
      <c r="F331" s="15">
        <f t="shared" si="13"/>
        <v>76408.424999999988</v>
      </c>
    </row>
    <row r="332" spans="1:6" ht="20.100000000000001" customHeight="1">
      <c r="A332" s="3">
        <v>71</v>
      </c>
      <c r="B332" s="4" t="s">
        <v>90</v>
      </c>
      <c r="C332" s="18"/>
      <c r="D332" s="18"/>
      <c r="E332" s="18"/>
      <c r="F332" s="15">
        <f t="shared" ref="F332:F338" si="15">E332-C332</f>
        <v>0</v>
      </c>
    </row>
    <row r="333" spans="1:6" ht="20.100000000000001" customHeight="1">
      <c r="A333" s="3" t="s">
        <v>72</v>
      </c>
      <c r="B333" s="4" t="s">
        <v>183</v>
      </c>
      <c r="C333" s="18">
        <f>مصدق!M84</f>
        <v>0</v>
      </c>
      <c r="D333" s="18">
        <f>مقترح!M84</f>
        <v>66812.64499999999</v>
      </c>
      <c r="E333" s="18">
        <f>متفق!M84</f>
        <v>55426</v>
      </c>
      <c r="F333" s="15">
        <f t="shared" si="15"/>
        <v>55426</v>
      </c>
    </row>
    <row r="334" spans="1:6" ht="20.100000000000001" customHeight="1">
      <c r="A334" s="3" t="s">
        <v>73</v>
      </c>
      <c r="B334" s="4" t="s">
        <v>77</v>
      </c>
      <c r="C334" s="18">
        <f>مصدق!N84</f>
        <v>0</v>
      </c>
      <c r="D334" s="18">
        <f>مقترح!N84</f>
        <v>30000</v>
      </c>
      <c r="E334" s="18">
        <f>متفق!N84</f>
        <v>10000</v>
      </c>
      <c r="F334" s="15">
        <f t="shared" si="15"/>
        <v>10000</v>
      </c>
    </row>
    <row r="335" spans="1:6" ht="20.100000000000001" customHeight="1">
      <c r="A335" s="1" t="s">
        <v>74</v>
      </c>
      <c r="B335" s="2" t="s">
        <v>75</v>
      </c>
      <c r="C335" s="23">
        <f>C333+C334</f>
        <v>0</v>
      </c>
      <c r="D335" s="23">
        <f>D333+D334</f>
        <v>96812.64499999999</v>
      </c>
      <c r="E335" s="23">
        <f>E333+E334</f>
        <v>65426</v>
      </c>
      <c r="F335" s="15">
        <f t="shared" si="15"/>
        <v>65426</v>
      </c>
    </row>
    <row r="336" spans="1:6" ht="34.5" customHeight="1">
      <c r="A336" s="112" t="s">
        <v>184</v>
      </c>
      <c r="B336" s="113"/>
      <c r="C336" s="25">
        <f>SUM(C9,C13,C17,C21,C25,C33,C41,C45,C49,C53,C57,C61,C69,C73,C77,C81,C85,C89,C97,C101,C105,C109,C113,C117,C121,C129,C133,C137,C141,C145,C149,C157,C161,C165,C169,C173,C177,C185,C189,C193,C197,C201,C205,C213,C217,C221,C225,C229,C233,C241,C245,C249,C253,C257,C261,C269,C273,C277,C281,C285,C289,C297,C301,C305,C309,C313,C317,C325,C329,C333)</f>
        <v>79945033.136999995</v>
      </c>
      <c r="D336" s="25">
        <f>SUM(D9,D13,D17,D21,D25,D33,D37,D41,D45,D49,D53,D57,D61,D69,D73,D77,D81,D85,D89,D97,D101,D105,D109,D113,D117,D121,D129,D133,D137,D141,D145,D149,D157,D161,D165,D169,D173,D177,D185,D189,D193,D197,D201,D205,D213,D217,D221,D225,D229,D233,D241,D245,D249,D253,D257,D261,D269,D273,D277,D281,D285,D289,D297,D301,D305,D309,D313,D317,D325,D329,D333)</f>
        <v>124597118.50899999</v>
      </c>
      <c r="E336" s="101">
        <f>SUM(E9,E13,E17,E21,E25,E33,E37,E41,E45,E49,E53,E57,E61,E69,E73,E77,E81,E85,E89,E97,E101,E105,E109,E113,E117,E121,E129,E133,E137,E141,E145,E149,E157,E161,E165,E169,E173,E177,E185,E189,E193,E197,E201,E205,E213,E217,E221,E225,E229,E233,E241,E245,E249,E253,E257,E261,E269,E273,E277,E281,E285,E289,E297,E301,E305,E309,E313,E317,E325,E329,E333)</f>
        <v>83316006</v>
      </c>
      <c r="F336" s="66">
        <f t="shared" si="15"/>
        <v>3370972.8630000055</v>
      </c>
    </row>
    <row r="337" spans="1:6" ht="37.5" customHeight="1">
      <c r="A337" s="112" t="s">
        <v>78</v>
      </c>
      <c r="B337" s="113"/>
      <c r="C337" s="25">
        <f>SUM(C10,C14,C18,C22,C26,C34,C42,C46,C50,C54,C58,C62,C70,C74,C78,C82,C86,C90,C98,C102,C106,C110,C114,C118,C122,C130,C134,C138,C142,C146,C150,C158,C162,C166,C170,C174,C178,C186,C190,C194,C198,C202,C206,C214,C218,C222,C226,C230,C234,C242,C246,C250,C254,C258,C262,C270,C274,C278,C282,C286,C290,C298,C302,C306,C310,C314,C318,C326,C330,C334)</f>
        <v>37177897.012999997</v>
      </c>
      <c r="D337" s="25">
        <f>SUM(D10,D14,D18,D22,D26,D34,D38,D42,D46,D50,D54,D58,D62,D70,D74,D78,D82,D86,D90,D98,D102,D106,D110,D114,D118,D122,D130,D134,D138,D142,D146,D150,D158,D162,D166,D170,D174,D178,D186,D190,D194,D198,D202,D206,D214,D218,D222,D226,D230,D234,D242,D246,D250,D254,D258,D262,D270,D274,D278,D282,D286,D290,D298,D302,D306,D310,D314,D318,D326,D330,D334)</f>
        <v>78107987.449000001</v>
      </c>
      <c r="E337" s="101">
        <f>SUM(E10,E14,E18,E22,E26,E34,E38,E42,E46,E50,E54,E58,E62,E70,E74,E78,E82,E86,E90,E98,E102,E106,E110,E114,E118,E122,E130,E134,E138,E142,E146,E150,E158,E162,E166,E170,E174,E178,E186,E190,E194,E198,E202,E206,E214,E218,E222,E226,E230,E234,E242,E246,E250,E254,E258,E262,E270,E274,E278,E282,E286,E290,E298,E302,E306,E310,E314,E318,E326,E330,E334)</f>
        <v>55108602</v>
      </c>
      <c r="F337" s="66">
        <f t="shared" si="15"/>
        <v>17930704.987000003</v>
      </c>
    </row>
    <row r="338" spans="1:6" ht="54" customHeight="1">
      <c r="A338" s="121" t="s">
        <v>86</v>
      </c>
      <c r="B338" s="122"/>
      <c r="C338" s="25">
        <f>C336+C337</f>
        <v>117122930.14999999</v>
      </c>
      <c r="D338" s="25">
        <f>D336+D337</f>
        <v>202705105.958</v>
      </c>
      <c r="E338" s="101">
        <f>E336+E337</f>
        <v>138424608</v>
      </c>
      <c r="F338" s="66">
        <f t="shared" si="15"/>
        <v>21301677.850000009</v>
      </c>
    </row>
  </sheetData>
  <sheetProtection password="CC06" sheet="1" objects="1" scenarios="1"/>
  <mergeCells count="29">
    <mergeCell ref="A338:B338"/>
    <mergeCell ref="A28:A29"/>
    <mergeCell ref="B28:B31"/>
    <mergeCell ref="A64:A65"/>
    <mergeCell ref="B64:B67"/>
    <mergeCell ref="A92:A93"/>
    <mergeCell ref="B92:B95"/>
    <mergeCell ref="A124:A125"/>
    <mergeCell ref="B124:B127"/>
    <mergeCell ref="A180:A181"/>
    <mergeCell ref="B180:B183"/>
    <mergeCell ref="A208:A209"/>
    <mergeCell ref="B208:B211"/>
    <mergeCell ref="A320:A321"/>
    <mergeCell ref="B320:B323"/>
    <mergeCell ref="A236:A237"/>
    <mergeCell ref="A1:F1"/>
    <mergeCell ref="A2:F2"/>
    <mergeCell ref="A4:A5"/>
    <mergeCell ref="B4:B7"/>
    <mergeCell ref="A152:A153"/>
    <mergeCell ref="B152:B155"/>
    <mergeCell ref="A336:B336"/>
    <mergeCell ref="A337:B337"/>
    <mergeCell ref="B236:B239"/>
    <mergeCell ref="A264:A265"/>
    <mergeCell ref="B264:B267"/>
    <mergeCell ref="A292:A293"/>
    <mergeCell ref="B292:B295"/>
  </mergeCells>
  <pageMargins left="0.17" right="0.62" top="0.4" bottom="0.51181102362204722" header="0.36" footer="0.31496062992125984"/>
  <pageSetup paperSize="9" scale="76" orientation="landscape" r:id="rId1"/>
  <headerFooter>
    <oddFooter>&amp;C&amp;P</oddFooter>
  </headerFooter>
  <rowBreaks count="11" manualBreakCount="11">
    <brk id="27" max="16383" man="1"/>
    <brk id="63" max="16383" man="1"/>
    <brk id="91" max="16383" man="1"/>
    <brk id="123" max="16383" man="1"/>
    <brk id="151" max="16383" man="1"/>
    <brk id="179" max="16383" man="1"/>
    <brk id="207" max="16383" man="1"/>
    <brk id="235" max="16383" man="1"/>
    <brk id="263" max="16383" man="1"/>
    <brk id="291" max="16383" man="1"/>
    <brk id="3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94"/>
  <sheetViews>
    <sheetView rightToLeft="1" topLeftCell="C70" zoomScaleNormal="100" workbookViewId="0">
      <selection activeCell="C70" sqref="A1:XFD1048576"/>
    </sheetView>
  </sheetViews>
  <sheetFormatPr defaultRowHeight="17.100000000000001" customHeight="1"/>
  <cols>
    <col min="1" max="1" width="4" style="29" customWidth="1"/>
    <col min="2" max="2" width="27.75" style="28" customWidth="1"/>
    <col min="3" max="4" width="10.875" style="27" customWidth="1"/>
    <col min="5" max="5" width="10" style="27" customWidth="1"/>
    <col min="6" max="6" width="9.875" style="27" customWidth="1"/>
    <col min="7" max="7" width="10.125" style="27" customWidth="1"/>
    <col min="8" max="8" width="10.25" style="27" customWidth="1"/>
    <col min="9" max="9" width="10.5" style="27" customWidth="1"/>
    <col min="10" max="10" width="9.75" style="27" customWidth="1"/>
    <col min="11" max="11" width="10" style="27" customWidth="1"/>
    <col min="12" max="12" width="11.25" style="27" customWidth="1"/>
    <col min="13" max="13" width="11.375" style="27" customWidth="1"/>
    <col min="14" max="14" width="10.75" style="27" customWidth="1"/>
    <col min="15" max="15" width="12.75" style="27" customWidth="1"/>
    <col min="16" max="16384" width="9" style="28"/>
  </cols>
  <sheetData>
    <row r="1" spans="1:15" ht="12">
      <c r="A1" s="132"/>
      <c r="B1" s="132"/>
      <c r="C1" s="26"/>
    </row>
    <row r="2" spans="1:15" ht="22.5">
      <c r="A2" s="133" t="s">
        <v>167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">
      <c r="N3" s="134" t="s">
        <v>95</v>
      </c>
      <c r="O3" s="134"/>
    </row>
    <row r="4" spans="1:15" ht="12">
      <c r="A4" s="135" t="s">
        <v>0</v>
      </c>
      <c r="B4" s="137" t="s">
        <v>96</v>
      </c>
      <c r="C4" s="107" t="s">
        <v>97</v>
      </c>
      <c r="D4" s="107" t="s">
        <v>98</v>
      </c>
      <c r="E4" s="125" t="s">
        <v>99</v>
      </c>
      <c r="F4" s="125" t="s">
        <v>100</v>
      </c>
      <c r="G4" s="125" t="s">
        <v>101</v>
      </c>
      <c r="H4" s="107" t="s">
        <v>102</v>
      </c>
      <c r="I4" s="107" t="s">
        <v>103</v>
      </c>
      <c r="J4" s="107" t="s">
        <v>104</v>
      </c>
      <c r="K4" s="107" t="s">
        <v>105</v>
      </c>
      <c r="L4" s="109" t="s">
        <v>106</v>
      </c>
      <c r="M4" s="109" t="s">
        <v>107</v>
      </c>
      <c r="N4" s="109" t="s">
        <v>108</v>
      </c>
      <c r="O4" s="127" t="s">
        <v>109</v>
      </c>
    </row>
    <row r="5" spans="1:15" ht="12">
      <c r="A5" s="136"/>
      <c r="B5" s="138"/>
      <c r="C5" s="30" t="s">
        <v>110</v>
      </c>
      <c r="D5" s="108" t="s">
        <v>111</v>
      </c>
      <c r="E5" s="126"/>
      <c r="F5" s="126"/>
      <c r="G5" s="126"/>
      <c r="H5" s="108" t="s">
        <v>112</v>
      </c>
      <c r="I5" s="108" t="s">
        <v>113</v>
      </c>
      <c r="J5" s="108" t="s">
        <v>114</v>
      </c>
      <c r="K5" s="108" t="s">
        <v>115</v>
      </c>
      <c r="L5" s="110" t="s">
        <v>116</v>
      </c>
      <c r="M5" s="110" t="s">
        <v>182</v>
      </c>
      <c r="N5" s="110" t="s">
        <v>117</v>
      </c>
      <c r="O5" s="128"/>
    </row>
    <row r="6" spans="1:15" ht="12">
      <c r="A6" s="31">
        <v>1</v>
      </c>
      <c r="B6" s="32" t="s">
        <v>118</v>
      </c>
      <c r="C6" s="33">
        <f t="shared" ref="C6:K6" si="0">SUM(C7:C12)</f>
        <v>215628.97899999999</v>
      </c>
      <c r="D6" s="33">
        <f t="shared" si="0"/>
        <v>193428.5</v>
      </c>
      <c r="E6" s="33">
        <f t="shared" si="0"/>
        <v>0</v>
      </c>
      <c r="F6" s="33">
        <f t="shared" si="0"/>
        <v>0</v>
      </c>
      <c r="G6" s="33">
        <f t="shared" si="0"/>
        <v>657.23699999999997</v>
      </c>
      <c r="H6" s="33">
        <f t="shared" si="0"/>
        <v>3000</v>
      </c>
      <c r="I6" s="33">
        <f t="shared" si="0"/>
        <v>107925</v>
      </c>
      <c r="J6" s="33">
        <f t="shared" si="0"/>
        <v>28903</v>
      </c>
      <c r="K6" s="33">
        <f t="shared" si="0"/>
        <v>0</v>
      </c>
      <c r="L6" s="34">
        <f>D6+E6+F6+G6+H6+I6+J6+K6</f>
        <v>333913.73699999996</v>
      </c>
      <c r="M6" s="34">
        <f>C6+D6+E6+F6+G6+H6+I6+J6+K6</f>
        <v>549542.71600000001</v>
      </c>
      <c r="N6" s="34">
        <f>SUM(N7:N12)</f>
        <v>6370</v>
      </c>
      <c r="O6" s="34">
        <f t="shared" ref="O6:O42" si="1">M6+N6</f>
        <v>555912.71600000001</v>
      </c>
    </row>
    <row r="7" spans="1:15" ht="12">
      <c r="A7" s="129"/>
      <c r="B7" s="35" t="s">
        <v>119</v>
      </c>
      <c r="C7" s="36">
        <v>103250</v>
      </c>
      <c r="D7" s="36">
        <v>152618</v>
      </c>
      <c r="E7" s="37"/>
      <c r="F7" s="37"/>
      <c r="G7" s="36">
        <v>634</v>
      </c>
      <c r="H7" s="36">
        <v>3000</v>
      </c>
      <c r="I7" s="36">
        <v>6540</v>
      </c>
      <c r="J7" s="36">
        <v>16900</v>
      </c>
      <c r="K7" s="37"/>
      <c r="L7" s="34">
        <f t="shared" ref="L7:L42" si="2">D7+E7+F7+G7+H7+I7+J7+K7</f>
        <v>179692</v>
      </c>
      <c r="M7" s="34">
        <f t="shared" ref="M7:M42" si="3">C7+D7+E7+F7+G7+H7+I7+J7+K7</f>
        <v>282942</v>
      </c>
      <c r="N7" s="38"/>
      <c r="O7" s="34">
        <f t="shared" si="1"/>
        <v>282942</v>
      </c>
    </row>
    <row r="8" spans="1:15" ht="12">
      <c r="A8" s="130"/>
      <c r="B8" s="35" t="s">
        <v>120</v>
      </c>
      <c r="C8" s="36">
        <v>15807.315000000001</v>
      </c>
      <c r="D8" s="36">
        <v>900</v>
      </c>
      <c r="E8" s="37"/>
      <c r="F8" s="37"/>
      <c r="G8" s="37"/>
      <c r="H8" s="37"/>
      <c r="I8" s="37"/>
      <c r="J8" s="36">
        <v>544</v>
      </c>
      <c r="K8" s="37"/>
      <c r="L8" s="34">
        <f t="shared" si="2"/>
        <v>1444</v>
      </c>
      <c r="M8" s="34">
        <f t="shared" si="3"/>
        <v>17251.315000000002</v>
      </c>
      <c r="N8" s="38"/>
      <c r="O8" s="34">
        <f t="shared" si="1"/>
        <v>17251.315000000002</v>
      </c>
    </row>
    <row r="9" spans="1:15" ht="12">
      <c r="A9" s="130"/>
      <c r="B9" s="35" t="s">
        <v>121</v>
      </c>
      <c r="C9" s="36">
        <v>17294.849999999999</v>
      </c>
      <c r="D9" s="36">
        <v>2807</v>
      </c>
      <c r="E9" s="37"/>
      <c r="F9" s="37"/>
      <c r="G9" s="37"/>
      <c r="H9" s="37"/>
      <c r="I9" s="36">
        <v>100935</v>
      </c>
      <c r="J9" s="36">
        <v>149</v>
      </c>
      <c r="K9" s="37"/>
      <c r="L9" s="34">
        <f t="shared" si="2"/>
        <v>103891</v>
      </c>
      <c r="M9" s="34">
        <f t="shared" si="3"/>
        <v>121185.85</v>
      </c>
      <c r="N9" s="38"/>
      <c r="O9" s="34">
        <f t="shared" si="1"/>
        <v>121185.85</v>
      </c>
    </row>
    <row r="10" spans="1:15" ht="12">
      <c r="A10" s="130"/>
      <c r="B10" s="35" t="s">
        <v>122</v>
      </c>
      <c r="C10" s="36">
        <v>1095.1559999999999</v>
      </c>
      <c r="D10" s="36">
        <v>383</v>
      </c>
      <c r="E10" s="37"/>
      <c r="F10" s="37"/>
      <c r="G10" s="37"/>
      <c r="H10" s="37"/>
      <c r="I10" s="36">
        <v>1.5</v>
      </c>
      <c r="J10" s="36">
        <v>173.75</v>
      </c>
      <c r="K10" s="37"/>
      <c r="L10" s="34">
        <f t="shared" si="2"/>
        <v>558.25</v>
      </c>
      <c r="M10" s="34">
        <f t="shared" si="3"/>
        <v>1653.4059999999999</v>
      </c>
      <c r="N10" s="38"/>
      <c r="O10" s="34">
        <f t="shared" si="1"/>
        <v>1653.4059999999999</v>
      </c>
    </row>
    <row r="11" spans="1:15" ht="12">
      <c r="A11" s="130"/>
      <c r="B11" s="35" t="s">
        <v>123</v>
      </c>
      <c r="C11" s="36">
        <v>46753.658000000003</v>
      </c>
      <c r="D11" s="36">
        <v>18665.5</v>
      </c>
      <c r="E11" s="37"/>
      <c r="F11" s="37"/>
      <c r="G11" s="37">
        <v>23.236999999999998</v>
      </c>
      <c r="H11" s="37"/>
      <c r="I11" s="36">
        <v>198.5</v>
      </c>
      <c r="J11" s="36">
        <v>1986.25</v>
      </c>
      <c r="K11" s="37"/>
      <c r="L11" s="34">
        <f t="shared" si="2"/>
        <v>20873.487000000001</v>
      </c>
      <c r="M11" s="34">
        <f t="shared" si="3"/>
        <v>67627.145000000004</v>
      </c>
      <c r="N11" s="38">
        <v>3500</v>
      </c>
      <c r="O11" s="34">
        <f t="shared" si="1"/>
        <v>71127.145000000004</v>
      </c>
    </row>
    <row r="12" spans="1:15" ht="12">
      <c r="A12" s="131"/>
      <c r="B12" s="35" t="s">
        <v>124</v>
      </c>
      <c r="C12" s="36">
        <v>31428</v>
      </c>
      <c r="D12" s="36">
        <v>18055</v>
      </c>
      <c r="E12" s="37"/>
      <c r="F12" s="37"/>
      <c r="G12" s="37"/>
      <c r="H12" s="37"/>
      <c r="I12" s="36">
        <v>250</v>
      </c>
      <c r="J12" s="36">
        <v>9150</v>
      </c>
      <c r="K12" s="37"/>
      <c r="L12" s="34">
        <f t="shared" si="2"/>
        <v>27455</v>
      </c>
      <c r="M12" s="34">
        <f t="shared" si="3"/>
        <v>58883</v>
      </c>
      <c r="N12" s="38">
        <v>2870</v>
      </c>
      <c r="O12" s="34">
        <f t="shared" si="1"/>
        <v>61753</v>
      </c>
    </row>
    <row r="13" spans="1:15" ht="12">
      <c r="A13" s="39">
        <v>2</v>
      </c>
      <c r="B13" s="32" t="s">
        <v>1</v>
      </c>
      <c r="C13" s="33">
        <f t="shared" ref="C13:K13" si="4">C14+C15</f>
        <v>78204.006999999998</v>
      </c>
      <c r="D13" s="33">
        <f t="shared" si="4"/>
        <v>23024.21</v>
      </c>
      <c r="E13" s="33">
        <f t="shared" si="4"/>
        <v>0</v>
      </c>
      <c r="F13" s="33">
        <f t="shared" si="4"/>
        <v>0</v>
      </c>
      <c r="G13" s="33">
        <f t="shared" si="4"/>
        <v>7.1219999999999999</v>
      </c>
      <c r="H13" s="33">
        <f t="shared" si="4"/>
        <v>3000</v>
      </c>
      <c r="I13" s="33">
        <f t="shared" si="4"/>
        <v>552.1</v>
      </c>
      <c r="J13" s="33">
        <f t="shared" si="4"/>
        <v>2306</v>
      </c>
      <c r="K13" s="33">
        <f t="shared" si="4"/>
        <v>0</v>
      </c>
      <c r="L13" s="34">
        <f t="shared" si="2"/>
        <v>28889.431999999997</v>
      </c>
      <c r="M13" s="34">
        <f t="shared" si="3"/>
        <v>107093.43900000001</v>
      </c>
      <c r="N13" s="34">
        <f>N14+N15</f>
        <v>11062.1</v>
      </c>
      <c r="O13" s="34">
        <f t="shared" si="1"/>
        <v>118155.53900000002</v>
      </c>
    </row>
    <row r="14" spans="1:15" ht="12">
      <c r="A14" s="39"/>
      <c r="B14" s="35" t="s">
        <v>125</v>
      </c>
      <c r="C14" s="36">
        <v>75204.054000000004</v>
      </c>
      <c r="D14" s="36">
        <v>22571</v>
      </c>
      <c r="E14" s="37"/>
      <c r="F14" s="37"/>
      <c r="G14" s="37"/>
      <c r="H14" s="36">
        <v>3000</v>
      </c>
      <c r="I14" s="36">
        <v>545.6</v>
      </c>
      <c r="J14" s="36">
        <v>2264</v>
      </c>
      <c r="K14" s="37"/>
      <c r="L14" s="34">
        <f t="shared" si="2"/>
        <v>28380.6</v>
      </c>
      <c r="M14" s="34">
        <f t="shared" si="3"/>
        <v>103584.65400000001</v>
      </c>
      <c r="N14" s="38">
        <v>9800</v>
      </c>
      <c r="O14" s="34">
        <f t="shared" si="1"/>
        <v>113384.65400000001</v>
      </c>
    </row>
    <row r="15" spans="1:15" ht="12">
      <c r="A15" s="39"/>
      <c r="B15" s="35" t="s">
        <v>126</v>
      </c>
      <c r="C15" s="36">
        <v>2999.953</v>
      </c>
      <c r="D15" s="36">
        <v>453.21</v>
      </c>
      <c r="E15" s="37"/>
      <c r="F15" s="37"/>
      <c r="G15" s="37">
        <v>7.1219999999999999</v>
      </c>
      <c r="H15" s="37"/>
      <c r="I15" s="36">
        <v>6.5</v>
      </c>
      <c r="J15" s="36">
        <v>42</v>
      </c>
      <c r="K15" s="37"/>
      <c r="L15" s="34">
        <f t="shared" si="2"/>
        <v>508.83199999999999</v>
      </c>
      <c r="M15" s="34">
        <f t="shared" si="3"/>
        <v>3508.7849999999999</v>
      </c>
      <c r="N15" s="38">
        <v>1262.0999999999999</v>
      </c>
      <c r="O15" s="34">
        <f t="shared" si="1"/>
        <v>4770.8850000000002</v>
      </c>
    </row>
    <row r="16" spans="1:15" ht="12">
      <c r="A16" s="31">
        <v>3</v>
      </c>
      <c r="B16" s="32" t="s">
        <v>127</v>
      </c>
      <c r="C16" s="57">
        <f t="shared" ref="C16:K16" si="5">SUM(C17:C38)</f>
        <v>919095.92900000012</v>
      </c>
      <c r="D16" s="57">
        <f t="shared" si="5"/>
        <v>252719.91299999997</v>
      </c>
      <c r="E16" s="57">
        <f t="shared" si="5"/>
        <v>0</v>
      </c>
      <c r="F16" s="57">
        <f t="shared" si="5"/>
        <v>0</v>
      </c>
      <c r="G16" s="57">
        <f t="shared" si="5"/>
        <v>388226.92099999997</v>
      </c>
      <c r="H16" s="57">
        <f t="shared" si="5"/>
        <v>459465.38099999999</v>
      </c>
      <c r="I16" s="57">
        <f t="shared" si="5"/>
        <v>742910.23399999994</v>
      </c>
      <c r="J16" s="57">
        <f t="shared" si="5"/>
        <v>52469.705999999998</v>
      </c>
      <c r="K16" s="57">
        <f t="shared" si="5"/>
        <v>0</v>
      </c>
      <c r="L16" s="58">
        <f t="shared" si="2"/>
        <v>1895792.1549999998</v>
      </c>
      <c r="M16" s="58">
        <f t="shared" si="3"/>
        <v>2814888.0840000003</v>
      </c>
      <c r="N16" s="58">
        <f>SUM(N17:N38)</f>
        <v>280210</v>
      </c>
      <c r="O16" s="58">
        <f t="shared" si="1"/>
        <v>3095098.0840000003</v>
      </c>
    </row>
    <row r="17" spans="1:15" ht="12">
      <c r="A17" s="129"/>
      <c r="B17" s="35" t="s">
        <v>128</v>
      </c>
      <c r="C17" s="36">
        <v>36625</v>
      </c>
      <c r="D17" s="36">
        <v>25024.374</v>
      </c>
      <c r="E17" s="59"/>
      <c r="F17" s="59"/>
      <c r="G17" s="59">
        <v>925.51099999999997</v>
      </c>
      <c r="H17" s="59"/>
      <c r="I17" s="36">
        <v>350</v>
      </c>
      <c r="J17" s="36">
        <v>6575</v>
      </c>
      <c r="K17" s="59"/>
      <c r="L17" s="58">
        <f t="shared" si="2"/>
        <v>32874.884999999995</v>
      </c>
      <c r="M17" s="58">
        <f t="shared" si="3"/>
        <v>69499.884999999995</v>
      </c>
      <c r="N17" s="60">
        <v>11550</v>
      </c>
      <c r="O17" s="58">
        <f>M17+N17</f>
        <v>81049.884999999995</v>
      </c>
    </row>
    <row r="18" spans="1:15" ht="12">
      <c r="A18" s="130"/>
      <c r="B18" s="35" t="s">
        <v>129</v>
      </c>
      <c r="C18" s="36">
        <v>152413.69200000001</v>
      </c>
      <c r="D18" s="36">
        <v>27922.715</v>
      </c>
      <c r="E18" s="59"/>
      <c r="F18" s="59"/>
      <c r="G18" s="59"/>
      <c r="H18" s="59">
        <v>457384.78100000002</v>
      </c>
      <c r="I18" s="36">
        <v>173430.17300000001</v>
      </c>
      <c r="J18" s="36">
        <v>4184.6319999999996</v>
      </c>
      <c r="K18" s="59"/>
      <c r="L18" s="58">
        <f t="shared" si="2"/>
        <v>662922.30099999998</v>
      </c>
      <c r="M18" s="58">
        <f t="shared" si="3"/>
        <v>815335.99300000002</v>
      </c>
      <c r="N18" s="60">
        <v>39900</v>
      </c>
      <c r="O18" s="58">
        <f t="shared" si="1"/>
        <v>855235.99300000002</v>
      </c>
    </row>
    <row r="19" spans="1:15" ht="12">
      <c r="A19" s="130"/>
      <c r="B19" s="35" t="s">
        <v>130</v>
      </c>
      <c r="C19" s="36">
        <v>3763.5120000000002</v>
      </c>
      <c r="D19" s="36">
        <v>803.74099999999999</v>
      </c>
      <c r="E19" s="59"/>
      <c r="F19" s="59"/>
      <c r="G19" s="59"/>
      <c r="H19" s="59"/>
      <c r="I19" s="36">
        <v>49.655000000000001</v>
      </c>
      <c r="J19" s="36">
        <v>297.75700000000001</v>
      </c>
      <c r="K19" s="59"/>
      <c r="L19" s="58">
        <f t="shared" si="2"/>
        <v>1151.153</v>
      </c>
      <c r="M19" s="58">
        <f t="shared" si="3"/>
        <v>4914.665</v>
      </c>
      <c r="N19" s="60"/>
      <c r="O19" s="58">
        <f t="shared" si="1"/>
        <v>4914.665</v>
      </c>
    </row>
    <row r="20" spans="1:15" ht="12">
      <c r="A20" s="130"/>
      <c r="B20" s="35" t="s">
        <v>131</v>
      </c>
      <c r="C20" s="36">
        <v>4137.1310000000003</v>
      </c>
      <c r="D20" s="36">
        <v>2255.953</v>
      </c>
      <c r="E20" s="59"/>
      <c r="F20" s="59"/>
      <c r="G20" s="59"/>
      <c r="H20" s="59"/>
      <c r="I20" s="36">
        <v>198.62</v>
      </c>
      <c r="J20" s="36">
        <v>1244.1020000000001</v>
      </c>
      <c r="K20" s="59"/>
      <c r="L20" s="58">
        <f t="shared" si="2"/>
        <v>3698.6750000000002</v>
      </c>
      <c r="M20" s="58">
        <f t="shared" si="3"/>
        <v>7835.8060000000005</v>
      </c>
      <c r="N20" s="60"/>
      <c r="O20" s="58">
        <f t="shared" si="1"/>
        <v>7835.8060000000005</v>
      </c>
    </row>
    <row r="21" spans="1:15" ht="12">
      <c r="A21" s="130"/>
      <c r="B21" s="35" t="s">
        <v>132</v>
      </c>
      <c r="C21" s="36">
        <v>3613.32</v>
      </c>
      <c r="D21" s="36">
        <v>2244.7249999999999</v>
      </c>
      <c r="E21" s="59"/>
      <c r="F21" s="59"/>
      <c r="G21" s="59"/>
      <c r="H21" s="59"/>
      <c r="I21" s="36">
        <v>496.55200000000002</v>
      </c>
      <c r="J21" s="36">
        <v>273.50900000000001</v>
      </c>
      <c r="K21" s="59"/>
      <c r="L21" s="58">
        <f t="shared" si="2"/>
        <v>3014.7860000000001</v>
      </c>
      <c r="M21" s="58">
        <f t="shared" si="3"/>
        <v>6628.1059999999998</v>
      </c>
      <c r="N21" s="60"/>
      <c r="O21" s="58">
        <f t="shared" si="1"/>
        <v>6628.1059999999998</v>
      </c>
    </row>
    <row r="22" spans="1:15" ht="12">
      <c r="A22" s="130"/>
      <c r="B22" s="35" t="s">
        <v>168</v>
      </c>
      <c r="C22" s="36">
        <v>8474.36</v>
      </c>
      <c r="D22" s="36">
        <v>1695.835</v>
      </c>
      <c r="E22" s="59"/>
      <c r="F22" s="59"/>
      <c r="G22" s="59"/>
      <c r="H22" s="59"/>
      <c r="I22" s="36">
        <v>30.15</v>
      </c>
      <c r="J22" s="36">
        <v>179.524</v>
      </c>
      <c r="K22" s="59"/>
      <c r="L22" s="58">
        <f t="shared" si="2"/>
        <v>1905.509</v>
      </c>
      <c r="M22" s="58">
        <f t="shared" si="3"/>
        <v>10379.868999999999</v>
      </c>
      <c r="N22" s="60">
        <v>1050</v>
      </c>
      <c r="O22" s="58">
        <f t="shared" si="1"/>
        <v>11429.868999999999</v>
      </c>
    </row>
    <row r="23" spans="1:15" ht="12">
      <c r="A23" s="130"/>
      <c r="B23" s="35" t="s">
        <v>169</v>
      </c>
      <c r="C23" s="36">
        <v>1099.0899999999999</v>
      </c>
      <c r="D23" s="36">
        <v>399.64400000000001</v>
      </c>
      <c r="E23" s="59"/>
      <c r="F23" s="59"/>
      <c r="G23" s="59"/>
      <c r="H23" s="59"/>
      <c r="I23" s="36">
        <v>1.25</v>
      </c>
      <c r="J23" s="36">
        <v>260</v>
      </c>
      <c r="K23" s="59"/>
      <c r="L23" s="58">
        <f t="shared" si="2"/>
        <v>660.89400000000001</v>
      </c>
      <c r="M23" s="58">
        <f t="shared" si="3"/>
        <v>1759.9839999999999</v>
      </c>
      <c r="N23" s="60">
        <v>910</v>
      </c>
      <c r="O23" s="58">
        <f t="shared" si="1"/>
        <v>2669.9839999999999</v>
      </c>
    </row>
    <row r="24" spans="1:15" ht="12">
      <c r="A24" s="130"/>
      <c r="B24" s="35" t="s">
        <v>170</v>
      </c>
      <c r="C24" s="36">
        <v>50964.737000000001</v>
      </c>
      <c r="D24" s="36">
        <v>64568.205000000002</v>
      </c>
      <c r="E24" s="59"/>
      <c r="F24" s="59"/>
      <c r="G24" s="36">
        <v>387217.17</v>
      </c>
      <c r="H24" s="36">
        <v>452.5</v>
      </c>
      <c r="I24" s="36">
        <v>386.88</v>
      </c>
      <c r="J24" s="36">
        <v>1165.3699999999999</v>
      </c>
      <c r="K24" s="59"/>
      <c r="L24" s="58">
        <f t="shared" si="2"/>
        <v>453790.125</v>
      </c>
      <c r="M24" s="58">
        <f t="shared" si="3"/>
        <v>504754.86199999996</v>
      </c>
      <c r="N24" s="60">
        <v>59500</v>
      </c>
      <c r="O24" s="58">
        <f t="shared" si="1"/>
        <v>564254.86199999996</v>
      </c>
    </row>
    <row r="25" spans="1:15" ht="12">
      <c r="A25" s="130"/>
      <c r="B25" s="35" t="s">
        <v>171</v>
      </c>
      <c r="C25" s="36">
        <v>1312.04</v>
      </c>
      <c r="D25" s="36">
        <v>217.499</v>
      </c>
      <c r="E25" s="59"/>
      <c r="F25" s="59"/>
      <c r="G25" s="59"/>
      <c r="H25" s="59"/>
      <c r="I25" s="36">
        <v>7.2359999999999998</v>
      </c>
      <c r="J25" s="36">
        <v>45.75</v>
      </c>
      <c r="K25" s="59"/>
      <c r="L25" s="58">
        <f t="shared" si="2"/>
        <v>270.48500000000001</v>
      </c>
      <c r="M25" s="58">
        <f t="shared" si="3"/>
        <v>1582.5250000000001</v>
      </c>
      <c r="N25" s="60"/>
      <c r="O25" s="58">
        <f t="shared" si="1"/>
        <v>1582.5250000000001</v>
      </c>
    </row>
    <row r="26" spans="1:15" ht="12">
      <c r="A26" s="130"/>
      <c r="B26" s="35" t="s">
        <v>172</v>
      </c>
      <c r="C26" s="36">
        <v>152275.39300000001</v>
      </c>
      <c r="D26" s="36">
        <v>59000</v>
      </c>
      <c r="E26" s="59"/>
      <c r="F26" s="59"/>
      <c r="G26" s="59">
        <v>84.24</v>
      </c>
      <c r="H26" s="36">
        <v>1507.5</v>
      </c>
      <c r="I26" s="36">
        <v>273660.99599999998</v>
      </c>
      <c r="J26" s="36">
        <v>18226.733</v>
      </c>
      <c r="K26" s="59"/>
      <c r="L26" s="58">
        <f t="shared" si="2"/>
        <v>352479.46899999998</v>
      </c>
      <c r="M26" s="58">
        <f t="shared" si="3"/>
        <v>504754.86199999996</v>
      </c>
      <c r="N26" s="60">
        <v>59500</v>
      </c>
      <c r="O26" s="58">
        <f t="shared" si="1"/>
        <v>564254.86199999996</v>
      </c>
    </row>
    <row r="27" spans="1:15" ht="12">
      <c r="A27" s="111"/>
      <c r="B27" s="35" t="s">
        <v>173</v>
      </c>
      <c r="C27" s="36">
        <v>2600.3290000000002</v>
      </c>
      <c r="D27" s="36">
        <v>521.30700000000002</v>
      </c>
      <c r="E27" s="59"/>
      <c r="F27" s="59"/>
      <c r="G27" s="59"/>
      <c r="H27" s="59"/>
      <c r="I27" s="36">
        <v>7</v>
      </c>
      <c r="J27" s="36">
        <v>18.718</v>
      </c>
      <c r="K27" s="59"/>
      <c r="L27" s="58">
        <f t="shared" si="2"/>
        <v>547.02499999999998</v>
      </c>
      <c r="M27" s="58">
        <f t="shared" si="3"/>
        <v>3147.3540000000003</v>
      </c>
      <c r="N27" s="60"/>
      <c r="O27" s="58">
        <f>M27+N27</f>
        <v>3147.3540000000003</v>
      </c>
    </row>
    <row r="28" spans="1:15" ht="12">
      <c r="A28" s="111"/>
      <c r="B28" s="35" t="s">
        <v>174</v>
      </c>
      <c r="C28" s="36">
        <v>4253.1530000000002</v>
      </c>
      <c r="D28" s="36">
        <v>1447.778</v>
      </c>
      <c r="E28" s="59"/>
      <c r="F28" s="59"/>
      <c r="G28" s="59"/>
      <c r="H28" s="36">
        <v>120.6</v>
      </c>
      <c r="I28" s="36">
        <v>87.177000000000007</v>
      </c>
      <c r="J28" s="36">
        <v>214.5</v>
      </c>
      <c r="K28" s="59"/>
      <c r="L28" s="58">
        <f t="shared" si="2"/>
        <v>1870.0549999999998</v>
      </c>
      <c r="M28" s="58">
        <f t="shared" si="3"/>
        <v>6123.2080000000005</v>
      </c>
      <c r="N28" s="60">
        <v>15400</v>
      </c>
      <c r="O28" s="58">
        <f t="shared" si="1"/>
        <v>21523.207999999999</v>
      </c>
    </row>
    <row r="29" spans="1:15" ht="12">
      <c r="A29" s="111"/>
      <c r="B29" s="35" t="s">
        <v>175</v>
      </c>
      <c r="C29" s="36">
        <v>1015.054</v>
      </c>
      <c r="D29" s="36">
        <v>198.94200000000001</v>
      </c>
      <c r="E29" s="59"/>
      <c r="F29" s="59"/>
      <c r="G29" s="59"/>
      <c r="H29" s="59"/>
      <c r="I29" s="36">
        <v>5</v>
      </c>
      <c r="J29" s="36">
        <v>12.5</v>
      </c>
      <c r="K29" s="59"/>
      <c r="L29" s="58">
        <f t="shared" si="2"/>
        <v>216.44200000000001</v>
      </c>
      <c r="M29" s="58">
        <f t="shared" si="3"/>
        <v>1231.4960000000001</v>
      </c>
      <c r="N29" s="60"/>
      <c r="O29" s="58">
        <f t="shared" si="1"/>
        <v>1231.4960000000001</v>
      </c>
    </row>
    <row r="30" spans="1:15" ht="12">
      <c r="A30" s="111"/>
      <c r="B30" s="35" t="s">
        <v>176</v>
      </c>
      <c r="C30" s="36">
        <v>53023.849000000002</v>
      </c>
      <c r="D30" s="36">
        <v>6448.4030000000002</v>
      </c>
      <c r="E30" s="59"/>
      <c r="F30" s="59"/>
      <c r="G30" s="59"/>
      <c r="H30" s="59"/>
      <c r="I30" s="36">
        <v>2497.85</v>
      </c>
      <c r="J30" s="36">
        <v>830.13099999999997</v>
      </c>
      <c r="K30" s="59"/>
      <c r="L30" s="58">
        <f t="shared" si="2"/>
        <v>9776.384</v>
      </c>
      <c r="M30" s="58">
        <f t="shared" si="3"/>
        <v>62800.233</v>
      </c>
      <c r="N30" s="60"/>
      <c r="O30" s="58">
        <f t="shared" si="1"/>
        <v>62800.233</v>
      </c>
    </row>
    <row r="31" spans="1:15" ht="12">
      <c r="A31" s="111"/>
      <c r="B31" s="35" t="s">
        <v>142</v>
      </c>
      <c r="C31" s="36">
        <v>170840.63500000001</v>
      </c>
      <c r="D31" s="36">
        <v>20057</v>
      </c>
      <c r="E31" s="59"/>
      <c r="F31" s="59"/>
      <c r="G31" s="59"/>
      <c r="H31" s="59"/>
      <c r="I31" s="36">
        <v>44.185000000000002</v>
      </c>
      <c r="J31" s="36">
        <v>3750</v>
      </c>
      <c r="K31" s="59"/>
      <c r="L31" s="58">
        <f t="shared" si="2"/>
        <v>23851.185000000001</v>
      </c>
      <c r="M31" s="58">
        <f t="shared" si="3"/>
        <v>194691.82</v>
      </c>
      <c r="N31" s="60">
        <v>28000</v>
      </c>
      <c r="O31" s="58">
        <f t="shared" si="1"/>
        <v>222691.82</v>
      </c>
    </row>
    <row r="32" spans="1:15" ht="12">
      <c r="A32" s="111"/>
      <c r="B32" s="35" t="s">
        <v>143</v>
      </c>
      <c r="C32" s="36">
        <v>2331.4609999999998</v>
      </c>
      <c r="D32" s="36">
        <v>1167</v>
      </c>
      <c r="E32" s="59"/>
      <c r="F32" s="59"/>
      <c r="G32" s="59"/>
      <c r="H32" s="59"/>
      <c r="I32" s="36">
        <v>6</v>
      </c>
      <c r="J32" s="36">
        <v>270</v>
      </c>
      <c r="K32" s="59"/>
      <c r="L32" s="58">
        <f t="shared" si="2"/>
        <v>1443</v>
      </c>
      <c r="M32" s="58">
        <f t="shared" si="3"/>
        <v>3774.4609999999998</v>
      </c>
      <c r="N32" s="60"/>
      <c r="O32" s="58">
        <f t="shared" si="1"/>
        <v>3774.4609999999998</v>
      </c>
    </row>
    <row r="33" spans="1:15" ht="12">
      <c r="A33" s="111"/>
      <c r="B33" s="35" t="s">
        <v>144</v>
      </c>
      <c r="C33" s="36">
        <v>219862.38399999999</v>
      </c>
      <c r="D33" s="36">
        <v>11282.9</v>
      </c>
      <c r="E33" s="59"/>
      <c r="F33" s="59"/>
      <c r="G33" s="59"/>
      <c r="H33" s="59"/>
      <c r="I33" s="36">
        <v>6071.5</v>
      </c>
      <c r="J33" s="36">
        <v>2182.6869999999999</v>
      </c>
      <c r="K33" s="59"/>
      <c r="L33" s="58">
        <f t="shared" si="2"/>
        <v>19537.087</v>
      </c>
      <c r="M33" s="58">
        <f t="shared" si="3"/>
        <v>239399.47099999999</v>
      </c>
      <c r="N33" s="60"/>
      <c r="O33" s="58">
        <f t="shared" si="1"/>
        <v>239399.47099999999</v>
      </c>
    </row>
    <row r="34" spans="1:15" ht="12">
      <c r="A34" s="111"/>
      <c r="B34" s="35" t="s">
        <v>177</v>
      </c>
      <c r="C34" s="36">
        <v>14443.15</v>
      </c>
      <c r="D34" s="36">
        <v>10599.557000000001</v>
      </c>
      <c r="E34" s="59"/>
      <c r="F34" s="59"/>
      <c r="G34" s="59"/>
      <c r="H34" s="59"/>
      <c r="I34" s="36">
        <v>122.61199999999999</v>
      </c>
      <c r="J34" s="36">
        <v>1361.11</v>
      </c>
      <c r="K34" s="59"/>
      <c r="L34" s="58">
        <f t="shared" si="2"/>
        <v>12083.279</v>
      </c>
      <c r="M34" s="58">
        <f t="shared" si="3"/>
        <v>26526.429000000004</v>
      </c>
      <c r="N34" s="60">
        <v>8400</v>
      </c>
      <c r="O34" s="58">
        <f t="shared" si="1"/>
        <v>34926.429000000004</v>
      </c>
    </row>
    <row r="35" spans="1:15" ht="12">
      <c r="A35" s="111"/>
      <c r="B35" s="35" t="s">
        <v>146</v>
      </c>
      <c r="C35" s="36">
        <v>10567.537</v>
      </c>
      <c r="D35" s="36">
        <v>1062.335</v>
      </c>
      <c r="E35" s="59"/>
      <c r="F35" s="59"/>
      <c r="G35" s="59"/>
      <c r="H35" s="59"/>
      <c r="I35" s="36">
        <v>427.39800000000002</v>
      </c>
      <c r="J35" s="36">
        <v>287.93299999999999</v>
      </c>
      <c r="K35" s="59"/>
      <c r="L35" s="58">
        <f t="shared" si="2"/>
        <v>1777.6660000000002</v>
      </c>
      <c r="M35" s="58">
        <f t="shared" si="3"/>
        <v>12345.202999999998</v>
      </c>
      <c r="N35" s="60"/>
      <c r="O35" s="58">
        <f t="shared" si="1"/>
        <v>12345.202999999998</v>
      </c>
    </row>
    <row r="36" spans="1:15" ht="12">
      <c r="A36" s="111"/>
      <c r="B36" s="35" t="s">
        <v>147</v>
      </c>
      <c r="C36" s="36">
        <v>9837.0889999999999</v>
      </c>
      <c r="D36" s="36">
        <v>1039</v>
      </c>
      <c r="E36" s="59"/>
      <c r="F36" s="59"/>
      <c r="G36" s="59"/>
      <c r="H36" s="59"/>
      <c r="I36" s="36">
        <v>12.5</v>
      </c>
      <c r="J36" s="36">
        <v>969.75</v>
      </c>
      <c r="K36" s="59"/>
      <c r="L36" s="58">
        <f t="shared" si="2"/>
        <v>2021.25</v>
      </c>
      <c r="M36" s="58">
        <f t="shared" si="3"/>
        <v>11858.339</v>
      </c>
      <c r="N36" s="60"/>
      <c r="O36" s="58">
        <f t="shared" si="1"/>
        <v>11858.339</v>
      </c>
    </row>
    <row r="37" spans="1:15" ht="12">
      <c r="A37" s="111"/>
      <c r="B37" s="35" t="s">
        <v>148</v>
      </c>
      <c r="C37" s="36">
        <v>13922.513000000001</v>
      </c>
      <c r="D37" s="36">
        <v>14562</v>
      </c>
      <c r="E37" s="59"/>
      <c r="F37" s="59"/>
      <c r="G37" s="59"/>
      <c r="H37" s="59"/>
      <c r="I37" s="36">
        <v>285007.5</v>
      </c>
      <c r="J37" s="36">
        <v>10000</v>
      </c>
      <c r="K37" s="59"/>
      <c r="L37" s="58">
        <f t="shared" si="2"/>
        <v>309569.5</v>
      </c>
      <c r="M37" s="58">
        <f t="shared" si="3"/>
        <v>323492.01299999998</v>
      </c>
      <c r="N37" s="60">
        <v>56000</v>
      </c>
      <c r="O37" s="58">
        <f t="shared" si="1"/>
        <v>379492.01299999998</v>
      </c>
    </row>
    <row r="38" spans="1:15" ht="12">
      <c r="A38" s="111"/>
      <c r="B38" s="35" t="s">
        <v>149</v>
      </c>
      <c r="C38" s="36">
        <v>1720.5</v>
      </c>
      <c r="D38" s="36">
        <v>201</v>
      </c>
      <c r="E38" s="59"/>
      <c r="F38" s="59"/>
      <c r="G38" s="59"/>
      <c r="H38" s="59"/>
      <c r="I38" s="36">
        <v>10</v>
      </c>
      <c r="J38" s="36">
        <v>120</v>
      </c>
      <c r="K38" s="59"/>
      <c r="L38" s="58">
        <f t="shared" si="2"/>
        <v>331</v>
      </c>
      <c r="M38" s="58">
        <f t="shared" si="3"/>
        <v>2051.5</v>
      </c>
      <c r="N38" s="60"/>
      <c r="O38" s="58">
        <f t="shared" si="1"/>
        <v>2051.5</v>
      </c>
    </row>
    <row r="39" spans="1:15" ht="12">
      <c r="A39" s="39">
        <v>4</v>
      </c>
      <c r="B39" s="35" t="s">
        <v>2</v>
      </c>
      <c r="C39" s="36">
        <v>223084.48800000001</v>
      </c>
      <c r="D39" s="36">
        <v>112792</v>
      </c>
      <c r="E39" s="59"/>
      <c r="F39" s="59"/>
      <c r="G39" s="59">
        <v>13643.983</v>
      </c>
      <c r="H39" s="59"/>
      <c r="I39" s="36">
        <v>25091.35</v>
      </c>
      <c r="J39" s="36">
        <v>6860.65</v>
      </c>
      <c r="K39" s="59"/>
      <c r="L39" s="58">
        <f t="shared" si="2"/>
        <v>158387.98300000001</v>
      </c>
      <c r="M39" s="58">
        <f t="shared" si="3"/>
        <v>381472.47100000002</v>
      </c>
      <c r="N39" s="60">
        <v>70000</v>
      </c>
      <c r="O39" s="58">
        <f t="shared" si="1"/>
        <v>451472.47100000002</v>
      </c>
    </row>
    <row r="40" spans="1:15" ht="12">
      <c r="A40" s="31">
        <v>5</v>
      </c>
      <c r="B40" s="32" t="s">
        <v>150</v>
      </c>
      <c r="C40" s="57">
        <f t="shared" ref="C40:K40" si="6">SUM(C41:C42)</f>
        <v>166887.84399999998</v>
      </c>
      <c r="D40" s="57">
        <f t="shared" si="6"/>
        <v>64542.2</v>
      </c>
      <c r="E40" s="57">
        <f t="shared" si="6"/>
        <v>1930675.801</v>
      </c>
      <c r="F40" s="57">
        <f t="shared" si="6"/>
        <v>826580.64599999995</v>
      </c>
      <c r="G40" s="57">
        <f t="shared" si="6"/>
        <v>1723601.2749999999</v>
      </c>
      <c r="H40" s="57">
        <f t="shared" si="6"/>
        <v>63300</v>
      </c>
      <c r="I40" s="57">
        <f t="shared" si="6"/>
        <v>8153711.5140000004</v>
      </c>
      <c r="J40" s="57">
        <f t="shared" si="6"/>
        <v>215924.75</v>
      </c>
      <c r="K40" s="57">
        <f t="shared" si="6"/>
        <v>6776000</v>
      </c>
      <c r="L40" s="58">
        <f t="shared" si="2"/>
        <v>19754336.186000001</v>
      </c>
      <c r="M40" s="58">
        <f t="shared" si="3"/>
        <v>19921224.030000001</v>
      </c>
      <c r="N40" s="58">
        <f>SUM(N41:N42)</f>
        <v>1168496</v>
      </c>
      <c r="O40" s="58">
        <f t="shared" si="1"/>
        <v>21089720.030000001</v>
      </c>
    </row>
    <row r="41" spans="1:15" ht="12">
      <c r="A41" s="129"/>
      <c r="B41" s="35" t="s">
        <v>151</v>
      </c>
      <c r="C41" s="36">
        <v>117887.844</v>
      </c>
      <c r="D41" s="59">
        <v>46474.2</v>
      </c>
      <c r="E41" s="59"/>
      <c r="F41" s="59"/>
      <c r="G41" s="59">
        <v>129766.216</v>
      </c>
      <c r="H41" s="59"/>
      <c r="I41" s="59">
        <v>2152</v>
      </c>
      <c r="J41" s="59">
        <v>215924.75</v>
      </c>
      <c r="K41" s="59"/>
      <c r="L41" s="58">
        <f t="shared" si="2"/>
        <v>394317.16599999997</v>
      </c>
      <c r="M41" s="58">
        <f t="shared" si="3"/>
        <v>512205.01</v>
      </c>
      <c r="N41" s="60">
        <v>98000</v>
      </c>
      <c r="O41" s="58">
        <f t="shared" si="1"/>
        <v>610205.01</v>
      </c>
    </row>
    <row r="42" spans="1:15" ht="12">
      <c r="A42" s="131"/>
      <c r="B42" s="35" t="s">
        <v>152</v>
      </c>
      <c r="C42" s="36">
        <v>49000</v>
      </c>
      <c r="D42" s="59">
        <v>18068</v>
      </c>
      <c r="E42" s="59">
        <v>1930675.801</v>
      </c>
      <c r="F42" s="59">
        <v>826580.64599999995</v>
      </c>
      <c r="G42" s="59">
        <v>1593835.0589999999</v>
      </c>
      <c r="H42" s="59">
        <v>63300</v>
      </c>
      <c r="I42" s="59">
        <v>8151559.5140000004</v>
      </c>
      <c r="J42" s="59"/>
      <c r="K42" s="59">
        <v>6776000</v>
      </c>
      <c r="L42" s="58">
        <f t="shared" si="2"/>
        <v>19360019.02</v>
      </c>
      <c r="M42" s="58">
        <f t="shared" si="3"/>
        <v>19409019.02</v>
      </c>
      <c r="N42" s="60">
        <v>1070496</v>
      </c>
      <c r="O42" s="58">
        <f t="shared" si="1"/>
        <v>20479515.02</v>
      </c>
    </row>
    <row r="43" spans="1:15" ht="12">
      <c r="A43" s="40"/>
      <c r="B43" s="41"/>
      <c r="C43" s="4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 t="s">
        <v>153</v>
      </c>
    </row>
    <row r="44" spans="1:15" ht="12">
      <c r="A44" s="43"/>
      <c r="B44" s="44"/>
      <c r="C44" s="45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2">
      <c r="A45" s="135" t="s">
        <v>0</v>
      </c>
      <c r="B45" s="139" t="s">
        <v>96</v>
      </c>
      <c r="C45" s="107" t="s">
        <v>97</v>
      </c>
      <c r="D45" s="107" t="s">
        <v>98</v>
      </c>
      <c r="E45" s="125" t="s">
        <v>99</v>
      </c>
      <c r="F45" s="125" t="s">
        <v>100</v>
      </c>
      <c r="G45" s="125" t="s">
        <v>101</v>
      </c>
      <c r="H45" s="107" t="s">
        <v>102</v>
      </c>
      <c r="I45" s="107" t="s">
        <v>103</v>
      </c>
      <c r="J45" s="107" t="s">
        <v>104</v>
      </c>
      <c r="K45" s="107" t="s">
        <v>105</v>
      </c>
      <c r="L45" s="109" t="s">
        <v>106</v>
      </c>
      <c r="M45" s="109" t="s">
        <v>107</v>
      </c>
      <c r="N45" s="109" t="s">
        <v>108</v>
      </c>
      <c r="O45" s="127" t="s">
        <v>109</v>
      </c>
    </row>
    <row r="46" spans="1:15" ht="12">
      <c r="A46" s="136"/>
      <c r="B46" s="140"/>
      <c r="C46" s="64" t="s">
        <v>110</v>
      </c>
      <c r="D46" s="108" t="s">
        <v>111</v>
      </c>
      <c r="E46" s="126"/>
      <c r="F46" s="126"/>
      <c r="G46" s="126"/>
      <c r="H46" s="108" t="s">
        <v>112</v>
      </c>
      <c r="I46" s="108" t="s">
        <v>113</v>
      </c>
      <c r="J46" s="108" t="s">
        <v>114</v>
      </c>
      <c r="K46" s="108" t="s">
        <v>115</v>
      </c>
      <c r="L46" s="110" t="s">
        <v>116</v>
      </c>
      <c r="M46" s="110" t="s">
        <v>182</v>
      </c>
      <c r="N46" s="110" t="s">
        <v>117</v>
      </c>
      <c r="O46" s="128"/>
    </row>
    <row r="47" spans="1:15" ht="12">
      <c r="A47" s="39">
        <v>6</v>
      </c>
      <c r="B47" s="46" t="s">
        <v>3</v>
      </c>
      <c r="C47" s="36">
        <v>8313605.2659999998</v>
      </c>
      <c r="D47" s="36">
        <v>901182.90800000005</v>
      </c>
      <c r="E47" s="59"/>
      <c r="F47" s="59"/>
      <c r="G47" s="59">
        <v>380.99</v>
      </c>
      <c r="H47" s="59"/>
      <c r="I47" s="36">
        <v>36935</v>
      </c>
      <c r="J47" s="36">
        <v>91114.15</v>
      </c>
      <c r="K47" s="59"/>
      <c r="L47" s="58">
        <f t="shared" ref="L47:L84" si="7">D47+E47+F47+G47+H47+I47+J47+K47</f>
        <v>1029613.0480000001</v>
      </c>
      <c r="M47" s="58">
        <f t="shared" ref="M47:M84" si="8">C47+D47+E47+F47+G47+H47+I47+J47+K47</f>
        <v>9343218.3140000012</v>
      </c>
      <c r="N47" s="60">
        <v>227780</v>
      </c>
      <c r="O47" s="58">
        <f t="shared" ref="O47:O84" si="9">M47+N47</f>
        <v>9570998.3140000012</v>
      </c>
    </row>
    <row r="48" spans="1:15" ht="12">
      <c r="A48" s="39">
        <v>7</v>
      </c>
      <c r="B48" s="46" t="s">
        <v>4</v>
      </c>
      <c r="C48" s="36">
        <v>110245.79300000001</v>
      </c>
      <c r="D48" s="36">
        <v>16730.534</v>
      </c>
      <c r="E48" s="59"/>
      <c r="F48" s="59"/>
      <c r="G48" s="59">
        <v>1141.9559999999999</v>
      </c>
      <c r="H48" s="59">
        <v>505384</v>
      </c>
      <c r="I48" s="36">
        <v>6196.2110000000002</v>
      </c>
      <c r="J48" s="36">
        <v>1931</v>
      </c>
      <c r="K48" s="59"/>
      <c r="L48" s="58">
        <f t="shared" si="7"/>
        <v>531383.701</v>
      </c>
      <c r="M48" s="58">
        <f t="shared" si="8"/>
        <v>641629.49400000006</v>
      </c>
      <c r="N48" s="60">
        <v>105000</v>
      </c>
      <c r="O48" s="58">
        <f t="shared" si="9"/>
        <v>746629.49400000006</v>
      </c>
    </row>
    <row r="49" spans="1:15" ht="12">
      <c r="A49" s="39">
        <v>8</v>
      </c>
      <c r="B49" s="46" t="s">
        <v>5</v>
      </c>
      <c r="C49" s="36">
        <v>2474161.0320000001</v>
      </c>
      <c r="D49" s="36">
        <v>2283104</v>
      </c>
      <c r="E49" s="59"/>
      <c r="F49" s="59"/>
      <c r="G49" s="59">
        <v>16871.406999999999</v>
      </c>
      <c r="H49" s="59"/>
      <c r="I49" s="36">
        <v>50943.75</v>
      </c>
      <c r="J49" s="36">
        <v>116850</v>
      </c>
      <c r="K49" s="59"/>
      <c r="L49" s="58">
        <f t="shared" si="7"/>
        <v>2467769.1570000001</v>
      </c>
      <c r="M49" s="58">
        <f t="shared" si="8"/>
        <v>4941930.1889999993</v>
      </c>
      <c r="N49" s="60">
        <v>735000</v>
      </c>
      <c r="O49" s="58">
        <f t="shared" si="9"/>
        <v>5676930.1889999993</v>
      </c>
    </row>
    <row r="50" spans="1:15" ht="12">
      <c r="A50" s="39">
        <v>9</v>
      </c>
      <c r="B50" s="46" t="s">
        <v>6</v>
      </c>
      <c r="C50" s="36">
        <v>3477658.5</v>
      </c>
      <c r="D50" s="36">
        <v>1918139</v>
      </c>
      <c r="E50" s="59"/>
      <c r="F50" s="36"/>
      <c r="G50" s="59">
        <v>12.882</v>
      </c>
      <c r="H50" s="59"/>
      <c r="I50" s="36">
        <v>10876.5</v>
      </c>
      <c r="J50" s="36">
        <v>1514021</v>
      </c>
      <c r="K50" s="59"/>
      <c r="L50" s="58">
        <f t="shared" si="7"/>
        <v>3443049.3820000002</v>
      </c>
      <c r="M50" s="58">
        <f t="shared" si="8"/>
        <v>6920707.8820000002</v>
      </c>
      <c r="N50" s="60">
        <v>140000</v>
      </c>
      <c r="O50" s="58">
        <f t="shared" si="9"/>
        <v>7060707.8820000002</v>
      </c>
    </row>
    <row r="51" spans="1:15" ht="12">
      <c r="A51" s="39">
        <v>10</v>
      </c>
      <c r="B51" s="46" t="s">
        <v>7</v>
      </c>
      <c r="C51" s="36">
        <v>277894.10600000003</v>
      </c>
      <c r="D51" s="36">
        <v>155989</v>
      </c>
      <c r="E51" s="59"/>
      <c r="F51" s="59"/>
      <c r="G51" s="59">
        <v>5.85</v>
      </c>
      <c r="H51" s="59"/>
      <c r="I51" s="36">
        <v>834.2</v>
      </c>
      <c r="J51" s="36">
        <v>15027</v>
      </c>
      <c r="K51" s="59"/>
      <c r="L51" s="58">
        <f t="shared" si="7"/>
        <v>171856.05000000002</v>
      </c>
      <c r="M51" s="58">
        <f t="shared" si="8"/>
        <v>449750.15600000002</v>
      </c>
      <c r="N51" s="60">
        <v>9100</v>
      </c>
      <c r="O51" s="58">
        <f t="shared" si="9"/>
        <v>458850.15600000002</v>
      </c>
    </row>
    <row r="52" spans="1:15" ht="12">
      <c r="A52" s="39">
        <v>11</v>
      </c>
      <c r="B52" s="46" t="s">
        <v>8</v>
      </c>
      <c r="C52" s="36">
        <v>7024061.0650000004</v>
      </c>
      <c r="D52" s="36">
        <v>369239.75</v>
      </c>
      <c r="E52" s="59"/>
      <c r="F52" s="36"/>
      <c r="G52" s="36">
        <v>5955.5829999999996</v>
      </c>
      <c r="H52" s="59"/>
      <c r="I52" s="36">
        <v>23974.25</v>
      </c>
      <c r="J52" s="36">
        <v>180005.06</v>
      </c>
      <c r="K52" s="59"/>
      <c r="L52" s="58">
        <f t="shared" si="7"/>
        <v>579174.64299999992</v>
      </c>
      <c r="M52" s="58">
        <f t="shared" si="8"/>
        <v>7603235.7079999996</v>
      </c>
      <c r="N52" s="60">
        <v>455000</v>
      </c>
      <c r="O52" s="58">
        <f t="shared" si="9"/>
        <v>8058235.7079999996</v>
      </c>
    </row>
    <row r="53" spans="1:15" ht="12">
      <c r="A53" s="39">
        <v>12</v>
      </c>
      <c r="B53" s="46" t="s">
        <v>9</v>
      </c>
      <c r="C53" s="36">
        <v>47164.06</v>
      </c>
      <c r="D53" s="36">
        <v>26000</v>
      </c>
      <c r="E53" s="59"/>
      <c r="F53" s="59"/>
      <c r="G53" s="59">
        <v>117</v>
      </c>
      <c r="H53" s="59"/>
      <c r="I53" s="36">
        <v>53617</v>
      </c>
      <c r="J53" s="36">
        <v>4173.25</v>
      </c>
      <c r="K53" s="59"/>
      <c r="L53" s="58">
        <f t="shared" si="7"/>
        <v>83907.25</v>
      </c>
      <c r="M53" s="58">
        <f t="shared" si="8"/>
        <v>131071.31</v>
      </c>
      <c r="N53" s="60">
        <v>609000</v>
      </c>
      <c r="O53" s="58">
        <f t="shared" si="9"/>
        <v>740071.31</v>
      </c>
    </row>
    <row r="54" spans="1:15" ht="12">
      <c r="A54" s="39">
        <v>13</v>
      </c>
      <c r="B54" s="46" t="s">
        <v>10</v>
      </c>
      <c r="C54" s="36">
        <v>34890.635999999999</v>
      </c>
      <c r="D54" s="36">
        <v>10728.210999999999</v>
      </c>
      <c r="E54" s="59"/>
      <c r="F54" s="59">
        <v>1360000</v>
      </c>
      <c r="G54" s="59">
        <v>452.2</v>
      </c>
      <c r="H54" s="36">
        <v>4000000</v>
      </c>
      <c r="I54" s="36">
        <v>450.21</v>
      </c>
      <c r="J54" s="36">
        <v>626</v>
      </c>
      <c r="K54" s="59"/>
      <c r="L54" s="58">
        <f t="shared" si="7"/>
        <v>5372256.6210000003</v>
      </c>
      <c r="M54" s="58">
        <f t="shared" si="8"/>
        <v>5407147.2570000002</v>
      </c>
      <c r="N54" s="60">
        <v>28000</v>
      </c>
      <c r="O54" s="58">
        <f t="shared" si="9"/>
        <v>5435147.2570000002</v>
      </c>
    </row>
    <row r="55" spans="1:15" ht="12">
      <c r="A55" s="39">
        <v>14</v>
      </c>
      <c r="B55" s="46" t="s">
        <v>11</v>
      </c>
      <c r="C55" s="36">
        <v>103164.077</v>
      </c>
      <c r="D55" s="36">
        <v>15342</v>
      </c>
      <c r="E55" s="59"/>
      <c r="F55" s="59"/>
      <c r="G55" s="36">
        <v>42554.321000000004</v>
      </c>
      <c r="H55" s="59"/>
      <c r="I55" s="36">
        <v>22881</v>
      </c>
      <c r="J55" s="36">
        <v>3233</v>
      </c>
      <c r="K55" s="59"/>
      <c r="L55" s="58">
        <f t="shared" si="7"/>
        <v>84010.320999999996</v>
      </c>
      <c r="M55" s="58">
        <f t="shared" si="8"/>
        <v>187174.39800000002</v>
      </c>
      <c r="N55" s="60">
        <v>112000</v>
      </c>
      <c r="O55" s="58">
        <f t="shared" si="9"/>
        <v>299174.39800000004</v>
      </c>
    </row>
    <row r="56" spans="1:15" ht="12">
      <c r="A56" s="39">
        <v>15</v>
      </c>
      <c r="B56" s="46" t="s">
        <v>12</v>
      </c>
      <c r="C56" s="36">
        <v>51655.012000000002</v>
      </c>
      <c r="D56" s="36">
        <v>181581</v>
      </c>
      <c r="E56" s="59"/>
      <c r="F56" s="36"/>
      <c r="G56" s="59">
        <v>780.49800000000005</v>
      </c>
      <c r="H56" s="59"/>
      <c r="I56" s="36">
        <v>51.405999999999999</v>
      </c>
      <c r="J56" s="36">
        <v>400.399</v>
      </c>
      <c r="K56" s="59"/>
      <c r="L56" s="58">
        <f t="shared" si="7"/>
        <v>182813.30299999999</v>
      </c>
      <c r="M56" s="58">
        <f t="shared" si="8"/>
        <v>234468.31499999997</v>
      </c>
      <c r="N56" s="60">
        <v>672027.77300000004</v>
      </c>
      <c r="O56" s="58">
        <f t="shared" si="9"/>
        <v>906496.08799999999</v>
      </c>
    </row>
    <row r="57" spans="1:15" ht="12">
      <c r="A57" s="39">
        <v>16</v>
      </c>
      <c r="B57" s="46" t="s">
        <v>13</v>
      </c>
      <c r="C57" s="36">
        <v>42559.692999999999</v>
      </c>
      <c r="D57" s="36">
        <v>9034</v>
      </c>
      <c r="E57" s="59"/>
      <c r="F57" s="36"/>
      <c r="G57" s="36">
        <v>795516</v>
      </c>
      <c r="H57" s="36"/>
      <c r="I57" s="36">
        <v>13.362</v>
      </c>
      <c r="J57" s="36">
        <v>609.25</v>
      </c>
      <c r="K57" s="59"/>
      <c r="L57" s="58">
        <f t="shared" si="7"/>
        <v>805172.61199999996</v>
      </c>
      <c r="M57" s="58">
        <f t="shared" si="8"/>
        <v>847732.30499999993</v>
      </c>
      <c r="N57" s="60">
        <v>1530155</v>
      </c>
      <c r="O57" s="58">
        <f t="shared" si="9"/>
        <v>2377887.3049999997</v>
      </c>
    </row>
    <row r="58" spans="1:15" ht="12">
      <c r="A58" s="39">
        <v>17</v>
      </c>
      <c r="B58" s="46" t="s">
        <v>14</v>
      </c>
      <c r="C58" s="36">
        <v>101762.66</v>
      </c>
      <c r="D58" s="36">
        <v>149268</v>
      </c>
      <c r="E58" s="59"/>
      <c r="F58" s="59"/>
      <c r="G58" s="59">
        <v>27.123999999999999</v>
      </c>
      <c r="H58" s="59"/>
      <c r="I58" s="36">
        <v>3.65</v>
      </c>
      <c r="J58" s="36">
        <v>15239.25</v>
      </c>
      <c r="K58" s="59"/>
      <c r="L58" s="58">
        <f t="shared" si="7"/>
        <v>164538.024</v>
      </c>
      <c r="M58" s="58">
        <f t="shared" si="8"/>
        <v>266300.68400000001</v>
      </c>
      <c r="N58" s="60">
        <v>875700</v>
      </c>
      <c r="O58" s="58">
        <f t="shared" si="9"/>
        <v>1142000.6839999999</v>
      </c>
    </row>
    <row r="59" spans="1:15" ht="12">
      <c r="A59" s="39">
        <v>18</v>
      </c>
      <c r="B59" s="46" t="s">
        <v>15</v>
      </c>
      <c r="C59" s="36">
        <v>159875.99799999999</v>
      </c>
      <c r="D59" s="36">
        <v>10090</v>
      </c>
      <c r="E59" s="59"/>
      <c r="F59" s="36">
        <v>618982</v>
      </c>
      <c r="G59" s="59">
        <v>3123.1</v>
      </c>
      <c r="H59" s="59"/>
      <c r="I59" s="36">
        <v>1942</v>
      </c>
      <c r="J59" s="36">
        <v>419.25</v>
      </c>
      <c r="K59" s="59"/>
      <c r="L59" s="58">
        <f t="shared" si="7"/>
        <v>634556.35</v>
      </c>
      <c r="M59" s="58">
        <f t="shared" si="8"/>
        <v>794432.348</v>
      </c>
      <c r="N59" s="60">
        <v>210000</v>
      </c>
      <c r="O59" s="58">
        <f t="shared" si="9"/>
        <v>1004432.348</v>
      </c>
    </row>
    <row r="60" spans="1:15" ht="12">
      <c r="A60" s="39">
        <v>19</v>
      </c>
      <c r="B60" s="46" t="s">
        <v>16</v>
      </c>
      <c r="C60" s="36">
        <v>170608.85800000001</v>
      </c>
      <c r="D60" s="36">
        <v>49865</v>
      </c>
      <c r="E60" s="59"/>
      <c r="F60" s="59"/>
      <c r="G60" s="59">
        <v>27.091000000000001</v>
      </c>
      <c r="H60" s="59"/>
      <c r="I60" s="36">
        <v>41.871000000000002</v>
      </c>
      <c r="J60" s="36">
        <v>304.5</v>
      </c>
      <c r="K60" s="59"/>
      <c r="L60" s="58">
        <f t="shared" si="7"/>
        <v>50238.462</v>
      </c>
      <c r="M60" s="58">
        <f t="shared" si="8"/>
        <v>220847.32</v>
      </c>
      <c r="N60" s="60">
        <v>980000</v>
      </c>
      <c r="O60" s="58">
        <f t="shared" si="9"/>
        <v>1200847.32</v>
      </c>
    </row>
    <row r="61" spans="1:15" ht="12">
      <c r="A61" s="39">
        <v>20</v>
      </c>
      <c r="B61" s="46" t="s">
        <v>17</v>
      </c>
      <c r="C61" s="36">
        <v>38935.409</v>
      </c>
      <c r="D61" s="36">
        <v>3257292.55</v>
      </c>
      <c r="E61" s="59"/>
      <c r="F61" s="59"/>
      <c r="G61" s="59">
        <v>7773.9110000000001</v>
      </c>
      <c r="H61" s="59"/>
      <c r="I61" s="36">
        <v>26.736999999999998</v>
      </c>
      <c r="J61" s="36">
        <v>160.75</v>
      </c>
      <c r="K61" s="59"/>
      <c r="L61" s="58">
        <f t="shared" si="7"/>
        <v>3265253.9479999999</v>
      </c>
      <c r="M61" s="58">
        <f t="shared" si="8"/>
        <v>3304189.3569999998</v>
      </c>
      <c r="N61" s="60">
        <v>10650000</v>
      </c>
      <c r="O61" s="58">
        <f t="shared" si="9"/>
        <v>13954189.357000001</v>
      </c>
    </row>
    <row r="62" spans="1:15" ht="12">
      <c r="A62" s="39">
        <v>21</v>
      </c>
      <c r="B62" s="46" t="s">
        <v>18</v>
      </c>
      <c r="C62" s="36">
        <v>26419.667000000001</v>
      </c>
      <c r="D62" s="36">
        <v>18890.689999999999</v>
      </c>
      <c r="E62" s="59"/>
      <c r="F62" s="59"/>
      <c r="G62" s="59">
        <v>2628.6770000000001</v>
      </c>
      <c r="H62" s="59"/>
      <c r="I62" s="36">
        <v>282.42500000000001</v>
      </c>
      <c r="J62" s="36">
        <v>5420</v>
      </c>
      <c r="K62" s="59"/>
      <c r="L62" s="58">
        <f t="shared" si="7"/>
        <v>27221.791999999998</v>
      </c>
      <c r="M62" s="58">
        <f t="shared" si="8"/>
        <v>53641.45900000001</v>
      </c>
      <c r="N62" s="60">
        <v>10500</v>
      </c>
      <c r="O62" s="58">
        <f t="shared" si="9"/>
        <v>64141.45900000001</v>
      </c>
    </row>
    <row r="63" spans="1:15" ht="12">
      <c r="A63" s="39">
        <v>22</v>
      </c>
      <c r="B63" s="46" t="s">
        <v>19</v>
      </c>
      <c r="C63" s="36">
        <v>23467.196</v>
      </c>
      <c r="D63" s="36">
        <v>8869</v>
      </c>
      <c r="E63" s="59"/>
      <c r="F63" s="36"/>
      <c r="G63" s="59">
        <v>550.19299999999998</v>
      </c>
      <c r="H63" s="59"/>
      <c r="I63" s="36">
        <v>17.45</v>
      </c>
      <c r="J63" s="36">
        <v>133.90100000000001</v>
      </c>
      <c r="K63" s="59"/>
      <c r="L63" s="58">
        <f t="shared" si="7"/>
        <v>9570.5439999999999</v>
      </c>
      <c r="M63" s="58">
        <f t="shared" si="8"/>
        <v>33037.74</v>
      </c>
      <c r="N63" s="60">
        <v>560000</v>
      </c>
      <c r="O63" s="58">
        <f t="shared" si="9"/>
        <v>593037.74</v>
      </c>
    </row>
    <row r="64" spans="1:15" ht="12">
      <c r="A64" s="39">
        <v>23</v>
      </c>
      <c r="B64" s="46" t="s">
        <v>20</v>
      </c>
      <c r="C64" s="36">
        <v>2184787.3250000002</v>
      </c>
      <c r="D64" s="36">
        <v>231795.217</v>
      </c>
      <c r="E64" s="59"/>
      <c r="F64" s="36"/>
      <c r="G64" s="59">
        <v>610.95799999999997</v>
      </c>
      <c r="H64" s="59"/>
      <c r="I64" s="36">
        <v>8453.7389999999996</v>
      </c>
      <c r="J64" s="36">
        <v>186735.39499999999</v>
      </c>
      <c r="K64" s="59"/>
      <c r="L64" s="58">
        <f t="shared" si="7"/>
        <v>427595.30900000001</v>
      </c>
      <c r="M64" s="58">
        <f t="shared" si="8"/>
        <v>2612382.6340000005</v>
      </c>
      <c r="N64" s="60">
        <v>490000</v>
      </c>
      <c r="O64" s="58">
        <f t="shared" si="9"/>
        <v>3102382.6340000005</v>
      </c>
    </row>
    <row r="65" spans="1:15" ht="12">
      <c r="A65" s="39">
        <v>24</v>
      </c>
      <c r="B65" s="46" t="s">
        <v>21</v>
      </c>
      <c r="C65" s="36">
        <v>41810.123</v>
      </c>
      <c r="D65" s="36">
        <v>1704457.7209999999</v>
      </c>
      <c r="E65" s="59"/>
      <c r="F65" s="36"/>
      <c r="G65" s="59">
        <v>8.7550000000000008</v>
      </c>
      <c r="H65" s="59"/>
      <c r="I65" s="36">
        <v>59</v>
      </c>
      <c r="J65" s="36">
        <v>377.76499999999999</v>
      </c>
      <c r="K65" s="59"/>
      <c r="L65" s="58">
        <f t="shared" si="7"/>
        <v>1704903.2409999997</v>
      </c>
      <c r="M65" s="58">
        <f t="shared" si="8"/>
        <v>1746713.3639999996</v>
      </c>
      <c r="N65" s="60">
        <v>4759692</v>
      </c>
      <c r="O65" s="58">
        <f t="shared" si="9"/>
        <v>6506405.3640000001</v>
      </c>
    </row>
    <row r="66" spans="1:15" ht="12">
      <c r="A66" s="39">
        <v>25</v>
      </c>
      <c r="B66" s="46" t="s">
        <v>22</v>
      </c>
      <c r="C66" s="36">
        <v>118610.03</v>
      </c>
      <c r="D66" s="36">
        <v>26856.69</v>
      </c>
      <c r="E66" s="59"/>
      <c r="F66" s="59"/>
      <c r="G66" s="59">
        <v>992.56500000000005</v>
      </c>
      <c r="H66" s="59"/>
      <c r="I66" s="36">
        <v>840.5</v>
      </c>
      <c r="J66" s="36">
        <v>18462</v>
      </c>
      <c r="K66" s="59"/>
      <c r="L66" s="58">
        <f t="shared" si="7"/>
        <v>47151.754999999997</v>
      </c>
      <c r="M66" s="58">
        <f t="shared" si="8"/>
        <v>165761.785</v>
      </c>
      <c r="N66" s="60">
        <v>18200</v>
      </c>
      <c r="O66" s="58">
        <f t="shared" si="9"/>
        <v>183961.785</v>
      </c>
    </row>
    <row r="67" spans="1:15" ht="12">
      <c r="A67" s="39">
        <v>26</v>
      </c>
      <c r="B67" s="46" t="s">
        <v>23</v>
      </c>
      <c r="C67" s="36">
        <v>10037.895</v>
      </c>
      <c r="D67" s="36">
        <v>3162.288</v>
      </c>
      <c r="E67" s="59"/>
      <c r="F67" s="36"/>
      <c r="G67" s="36">
        <v>559.13400000000001</v>
      </c>
      <c r="H67" s="59"/>
      <c r="I67" s="36">
        <v>72</v>
      </c>
      <c r="J67" s="36">
        <v>222.5</v>
      </c>
      <c r="K67" s="59"/>
      <c r="L67" s="58">
        <f t="shared" si="7"/>
        <v>4015.922</v>
      </c>
      <c r="M67" s="58">
        <f t="shared" si="8"/>
        <v>14053.817000000001</v>
      </c>
      <c r="N67" s="60">
        <v>140000</v>
      </c>
      <c r="O67" s="58">
        <f t="shared" si="9"/>
        <v>154053.81700000001</v>
      </c>
    </row>
    <row r="68" spans="1:15" ht="12">
      <c r="A68" s="47">
        <v>27</v>
      </c>
      <c r="B68" s="48" t="s">
        <v>24</v>
      </c>
      <c r="C68" s="36">
        <v>27104.237000000001</v>
      </c>
      <c r="D68" s="36">
        <v>27189</v>
      </c>
      <c r="E68" s="59"/>
      <c r="F68" s="59"/>
      <c r="G68" s="59">
        <v>1339.489</v>
      </c>
      <c r="H68" s="59"/>
      <c r="I68" s="36">
        <v>61.03</v>
      </c>
      <c r="J68" s="36">
        <v>610</v>
      </c>
      <c r="K68" s="59"/>
      <c r="L68" s="58">
        <f t="shared" si="7"/>
        <v>29199.519</v>
      </c>
      <c r="M68" s="58">
        <f t="shared" si="8"/>
        <v>56303.756000000001</v>
      </c>
      <c r="N68" s="60">
        <v>7000</v>
      </c>
      <c r="O68" s="58">
        <f t="shared" si="9"/>
        <v>63303.756000000001</v>
      </c>
    </row>
    <row r="69" spans="1:15" ht="12">
      <c r="A69" s="47">
        <v>28</v>
      </c>
      <c r="B69" s="48" t="s">
        <v>25</v>
      </c>
      <c r="C69" s="36">
        <v>9201.9179999999997</v>
      </c>
      <c r="D69" s="36">
        <v>5424</v>
      </c>
      <c r="E69" s="59"/>
      <c r="F69" s="59"/>
      <c r="G69" s="59"/>
      <c r="H69" s="36">
        <v>200000</v>
      </c>
      <c r="I69" s="36">
        <v>136</v>
      </c>
      <c r="J69" s="36">
        <v>4445</v>
      </c>
      <c r="K69" s="59"/>
      <c r="L69" s="58">
        <f t="shared" si="7"/>
        <v>210005</v>
      </c>
      <c r="M69" s="58">
        <f t="shared" si="8"/>
        <v>219206.91800000001</v>
      </c>
      <c r="N69" s="60">
        <v>14902.821</v>
      </c>
      <c r="O69" s="58">
        <f t="shared" si="9"/>
        <v>234109.739</v>
      </c>
    </row>
    <row r="70" spans="1:15" ht="17.100000000000001" customHeight="1">
      <c r="A70" s="47">
        <v>29</v>
      </c>
      <c r="B70" s="48" t="s">
        <v>26</v>
      </c>
      <c r="C70" s="36">
        <v>10684.641</v>
      </c>
      <c r="D70" s="36">
        <v>9445.35</v>
      </c>
      <c r="E70" s="59"/>
      <c r="F70" s="59"/>
      <c r="G70" s="59"/>
      <c r="H70" s="59"/>
      <c r="I70" s="36">
        <v>139.20699999999999</v>
      </c>
      <c r="J70" s="36">
        <v>7672</v>
      </c>
      <c r="K70" s="59"/>
      <c r="L70" s="58">
        <f t="shared" si="7"/>
        <v>17256.557000000001</v>
      </c>
      <c r="M70" s="58">
        <f t="shared" si="8"/>
        <v>27941.198</v>
      </c>
      <c r="N70" s="60">
        <v>3255</v>
      </c>
      <c r="O70" s="58">
        <f t="shared" si="9"/>
        <v>31196.198</v>
      </c>
    </row>
    <row r="71" spans="1:15" ht="17.100000000000001" customHeight="1">
      <c r="A71" s="47">
        <v>30</v>
      </c>
      <c r="B71" s="48" t="s">
        <v>27</v>
      </c>
      <c r="C71" s="36">
        <v>4721171.3689999999</v>
      </c>
      <c r="D71" s="59">
        <v>1129613.855</v>
      </c>
      <c r="E71" s="59"/>
      <c r="F71" s="59">
        <v>204352.73199999999</v>
      </c>
      <c r="G71" s="59">
        <v>200000</v>
      </c>
      <c r="H71" s="59">
        <v>487693.51</v>
      </c>
      <c r="I71" s="59">
        <v>321664</v>
      </c>
      <c r="J71" s="59">
        <v>253017.28899999999</v>
      </c>
      <c r="K71" s="59">
        <v>1386384</v>
      </c>
      <c r="L71" s="58">
        <f t="shared" si="7"/>
        <v>3982725.3859999999</v>
      </c>
      <c r="M71" s="58">
        <f t="shared" si="8"/>
        <v>8703896.754999999</v>
      </c>
      <c r="N71" s="60">
        <v>3901054.0070000002</v>
      </c>
      <c r="O71" s="58">
        <f t="shared" si="9"/>
        <v>12604950.761999998</v>
      </c>
    </row>
    <row r="72" spans="1:15" ht="17.100000000000001" customHeight="1">
      <c r="A72" s="31">
        <v>31</v>
      </c>
      <c r="B72" s="49" t="s">
        <v>154</v>
      </c>
      <c r="C72" s="57">
        <f t="shared" ref="C72:K72" si="10">SUM(C73:C82)</f>
        <v>516270.68199999997</v>
      </c>
      <c r="D72" s="57">
        <f t="shared" si="10"/>
        <v>377641.51100000006</v>
      </c>
      <c r="E72" s="57">
        <f t="shared" si="10"/>
        <v>0</v>
      </c>
      <c r="F72" s="57">
        <f t="shared" si="10"/>
        <v>0</v>
      </c>
      <c r="G72" s="57">
        <f t="shared" si="10"/>
        <v>0</v>
      </c>
      <c r="H72" s="57">
        <f t="shared" si="10"/>
        <v>633.15</v>
      </c>
      <c r="I72" s="57">
        <f t="shared" si="10"/>
        <v>7128.3919999999998</v>
      </c>
      <c r="J72" s="57">
        <f t="shared" si="10"/>
        <v>62454.624000000003</v>
      </c>
      <c r="K72" s="57">
        <f t="shared" si="10"/>
        <v>0</v>
      </c>
      <c r="L72" s="58">
        <f t="shared" si="7"/>
        <v>447857.67700000008</v>
      </c>
      <c r="M72" s="58">
        <f>C72+D72+E72+F72+G72+H72+I72+J72+K72</f>
        <v>964128.35899999994</v>
      </c>
      <c r="N72" s="57">
        <f t="shared" ref="N72" si="11">SUM(N73:N82)</f>
        <v>8384392.3119999999</v>
      </c>
      <c r="O72" s="58">
        <f t="shared" si="9"/>
        <v>9348520.6710000001</v>
      </c>
    </row>
    <row r="73" spans="1:15" ht="17.100000000000001" customHeight="1">
      <c r="A73" s="129"/>
      <c r="B73" s="48" t="s">
        <v>155</v>
      </c>
      <c r="C73" s="50">
        <v>192461.701</v>
      </c>
      <c r="D73" s="59">
        <v>26022.972000000002</v>
      </c>
      <c r="E73" s="59"/>
      <c r="F73" s="59"/>
      <c r="G73" s="59"/>
      <c r="H73" s="59"/>
      <c r="I73" s="59">
        <v>407.46</v>
      </c>
      <c r="J73" s="59">
        <v>14000</v>
      </c>
      <c r="K73" s="59"/>
      <c r="L73" s="58">
        <f t="shared" si="7"/>
        <v>40430.432000000001</v>
      </c>
      <c r="M73" s="58">
        <f t="shared" si="8"/>
        <v>232892.133</v>
      </c>
      <c r="N73" s="60"/>
      <c r="O73" s="58">
        <f t="shared" si="9"/>
        <v>232892.133</v>
      </c>
    </row>
    <row r="74" spans="1:15" ht="17.100000000000001" customHeight="1">
      <c r="A74" s="130"/>
      <c r="B74" s="48" t="s">
        <v>156</v>
      </c>
      <c r="C74" s="50">
        <v>112081.806</v>
      </c>
      <c r="D74" s="59">
        <v>322178.10600000003</v>
      </c>
      <c r="E74" s="59"/>
      <c r="F74" s="59"/>
      <c r="G74" s="59"/>
      <c r="H74" s="59">
        <v>633.15</v>
      </c>
      <c r="I74" s="59">
        <v>6195.2569999999996</v>
      </c>
      <c r="J74" s="59">
        <v>38224.620000000003</v>
      </c>
      <c r="K74" s="59"/>
      <c r="L74" s="58">
        <f t="shared" si="7"/>
        <v>367231.13300000003</v>
      </c>
      <c r="M74" s="58">
        <f t="shared" si="8"/>
        <v>479312.93900000001</v>
      </c>
      <c r="N74" s="60">
        <v>8377182.3119999999</v>
      </c>
      <c r="O74" s="58">
        <f t="shared" si="9"/>
        <v>8856495.2510000002</v>
      </c>
    </row>
    <row r="75" spans="1:15" ht="17.100000000000001" customHeight="1">
      <c r="A75" s="130"/>
      <c r="B75" s="48" t="s">
        <v>157</v>
      </c>
      <c r="C75" s="50">
        <v>10772.08</v>
      </c>
      <c r="D75" s="59">
        <v>16623.913</v>
      </c>
      <c r="E75" s="59"/>
      <c r="F75" s="59"/>
      <c r="G75" s="59"/>
      <c r="H75" s="59"/>
      <c r="I75" s="59">
        <v>212</v>
      </c>
      <c r="J75" s="59">
        <v>4286.7640000000001</v>
      </c>
      <c r="K75" s="59"/>
      <c r="L75" s="58">
        <f t="shared" si="7"/>
        <v>21122.677</v>
      </c>
      <c r="M75" s="58">
        <f t="shared" si="8"/>
        <v>31894.757000000001</v>
      </c>
      <c r="N75" s="60"/>
      <c r="O75" s="58">
        <f t="shared" si="9"/>
        <v>31894.757000000001</v>
      </c>
    </row>
    <row r="76" spans="1:15" ht="17.100000000000001" customHeight="1">
      <c r="A76" s="130"/>
      <c r="B76" s="48" t="s">
        <v>158</v>
      </c>
      <c r="C76" s="36">
        <v>1749.644</v>
      </c>
      <c r="D76" s="36">
        <v>898.05</v>
      </c>
      <c r="E76" s="59"/>
      <c r="F76" s="59"/>
      <c r="G76" s="59"/>
      <c r="H76" s="59"/>
      <c r="I76" s="36">
        <v>25</v>
      </c>
      <c r="J76" s="36">
        <v>1700</v>
      </c>
      <c r="K76" s="59"/>
      <c r="L76" s="58">
        <f t="shared" si="7"/>
        <v>2623.05</v>
      </c>
      <c r="M76" s="58">
        <f t="shared" si="8"/>
        <v>4372.6939999999995</v>
      </c>
      <c r="N76" s="60">
        <v>2450</v>
      </c>
      <c r="O76" s="58">
        <f t="shared" si="9"/>
        <v>6822.6939999999995</v>
      </c>
    </row>
    <row r="77" spans="1:15" ht="17.100000000000001" customHeight="1">
      <c r="A77" s="130"/>
      <c r="B77" s="48" t="s">
        <v>159</v>
      </c>
      <c r="C77" s="36">
        <v>176626.26800000001</v>
      </c>
      <c r="D77" s="36">
        <v>6506.76</v>
      </c>
      <c r="E77" s="59"/>
      <c r="F77" s="59"/>
      <c r="G77" s="59"/>
      <c r="H77" s="59"/>
      <c r="I77" s="36">
        <v>135.67500000000001</v>
      </c>
      <c r="J77" s="36">
        <v>2882.88</v>
      </c>
      <c r="K77" s="59"/>
      <c r="L77" s="58">
        <f t="shared" si="7"/>
        <v>9525.3150000000005</v>
      </c>
      <c r="M77" s="58">
        <f t="shared" si="8"/>
        <v>186151.58300000001</v>
      </c>
      <c r="N77" s="60">
        <v>4760</v>
      </c>
      <c r="O77" s="58">
        <f t="shared" si="9"/>
        <v>190911.58300000001</v>
      </c>
    </row>
    <row r="78" spans="1:15" ht="17.100000000000001" customHeight="1">
      <c r="A78" s="130"/>
      <c r="B78" s="48" t="s">
        <v>160</v>
      </c>
      <c r="C78" s="36">
        <v>18026.133999999998</v>
      </c>
      <c r="D78" s="36">
        <v>2811</v>
      </c>
      <c r="E78" s="59"/>
      <c r="F78" s="59"/>
      <c r="G78" s="59"/>
      <c r="H78" s="59"/>
      <c r="I78" s="36">
        <v>100</v>
      </c>
      <c r="J78" s="36">
        <v>102</v>
      </c>
      <c r="K78" s="59"/>
      <c r="L78" s="58">
        <f t="shared" si="7"/>
        <v>3013</v>
      </c>
      <c r="M78" s="58">
        <f t="shared" si="8"/>
        <v>21039.133999999998</v>
      </c>
      <c r="N78" s="60"/>
      <c r="O78" s="58">
        <f t="shared" si="9"/>
        <v>21039.133999999998</v>
      </c>
    </row>
    <row r="79" spans="1:15" ht="17.100000000000001" customHeight="1">
      <c r="A79" s="130"/>
      <c r="B79" s="48" t="s">
        <v>161</v>
      </c>
      <c r="C79" s="36">
        <v>1307.896</v>
      </c>
      <c r="D79" s="36">
        <v>370.00900000000001</v>
      </c>
      <c r="E79" s="59"/>
      <c r="F79" s="59"/>
      <c r="G79" s="59"/>
      <c r="H79" s="59"/>
      <c r="I79" s="36">
        <v>23</v>
      </c>
      <c r="J79" s="36">
        <v>113.36</v>
      </c>
      <c r="K79" s="59"/>
      <c r="L79" s="58">
        <f t="shared" si="7"/>
        <v>506.36900000000003</v>
      </c>
      <c r="M79" s="58">
        <f t="shared" si="8"/>
        <v>1814.2649999999999</v>
      </c>
      <c r="N79" s="60"/>
      <c r="O79" s="58">
        <f t="shared" si="9"/>
        <v>1814.2649999999999</v>
      </c>
    </row>
    <row r="80" spans="1:15" ht="17.100000000000001" customHeight="1">
      <c r="A80" s="130"/>
      <c r="B80" s="48" t="s">
        <v>162</v>
      </c>
      <c r="C80" s="36">
        <v>1372.433</v>
      </c>
      <c r="D80" s="36">
        <v>475.56</v>
      </c>
      <c r="E80" s="59"/>
      <c r="F80" s="59"/>
      <c r="G80" s="59"/>
      <c r="H80" s="59"/>
      <c r="I80" s="36">
        <v>10</v>
      </c>
      <c r="J80" s="36">
        <v>350</v>
      </c>
      <c r="K80" s="59"/>
      <c r="L80" s="58">
        <f t="shared" si="7"/>
        <v>835.56</v>
      </c>
      <c r="M80" s="58">
        <f t="shared" si="8"/>
        <v>2207.9929999999999</v>
      </c>
      <c r="N80" s="60"/>
      <c r="O80" s="58">
        <f t="shared" si="9"/>
        <v>2207.9929999999999</v>
      </c>
    </row>
    <row r="81" spans="1:16" ht="17.100000000000001" customHeight="1">
      <c r="A81" s="130"/>
      <c r="B81" s="48" t="s">
        <v>163</v>
      </c>
      <c r="C81" s="36">
        <v>911.36500000000001</v>
      </c>
      <c r="D81" s="36">
        <v>537</v>
      </c>
      <c r="E81" s="59"/>
      <c r="F81" s="59"/>
      <c r="G81" s="59"/>
      <c r="H81" s="59"/>
      <c r="I81" s="36">
        <v>10</v>
      </c>
      <c r="J81" s="36">
        <v>230</v>
      </c>
      <c r="K81" s="59"/>
      <c r="L81" s="58">
        <f t="shared" si="7"/>
        <v>777</v>
      </c>
      <c r="M81" s="58">
        <f t="shared" si="8"/>
        <v>1688.365</v>
      </c>
      <c r="N81" s="60"/>
      <c r="O81" s="58">
        <f t="shared" si="9"/>
        <v>1688.365</v>
      </c>
    </row>
    <row r="82" spans="1:16" ht="17.100000000000001" customHeight="1">
      <c r="A82" s="131"/>
      <c r="B82" s="48" t="s">
        <v>164</v>
      </c>
      <c r="C82" s="36">
        <v>961.35500000000002</v>
      </c>
      <c r="D82" s="36">
        <v>1218.1410000000001</v>
      </c>
      <c r="E82" s="59"/>
      <c r="F82" s="59"/>
      <c r="G82" s="59"/>
      <c r="H82" s="59"/>
      <c r="I82" s="36">
        <v>10</v>
      </c>
      <c r="J82" s="36">
        <v>565</v>
      </c>
      <c r="K82" s="59"/>
      <c r="L82" s="58">
        <f t="shared" si="7"/>
        <v>1793.1410000000001</v>
      </c>
      <c r="M82" s="58">
        <f t="shared" si="8"/>
        <v>2754.4960000000001</v>
      </c>
      <c r="N82" s="60"/>
      <c r="O82" s="58">
        <f t="shared" si="9"/>
        <v>2754.4960000000001</v>
      </c>
    </row>
    <row r="83" spans="1:16" ht="17.100000000000001" customHeight="1">
      <c r="A83" s="39">
        <v>32</v>
      </c>
      <c r="B83" s="48" t="s">
        <v>28</v>
      </c>
      <c r="C83" s="36">
        <v>220253.57500000001</v>
      </c>
      <c r="D83" s="36">
        <v>37842.5</v>
      </c>
      <c r="E83" s="59"/>
      <c r="F83" s="59"/>
      <c r="G83" s="59"/>
      <c r="H83" s="59"/>
      <c r="I83" s="36">
        <v>92.5</v>
      </c>
      <c r="J83" s="36">
        <v>521</v>
      </c>
      <c r="K83" s="36">
        <v>21200</v>
      </c>
      <c r="L83" s="58">
        <f t="shared" si="7"/>
        <v>59656</v>
      </c>
      <c r="M83" s="58">
        <f t="shared" si="8"/>
        <v>279909.57500000001</v>
      </c>
      <c r="N83" s="60">
        <v>14000</v>
      </c>
      <c r="O83" s="58">
        <f t="shared" si="9"/>
        <v>293909.57500000001</v>
      </c>
    </row>
    <row r="84" spans="1:16" ht="17.100000000000001" customHeight="1">
      <c r="A84" s="39">
        <v>33</v>
      </c>
      <c r="B84" s="51" t="s">
        <v>165</v>
      </c>
      <c r="C84" s="36"/>
      <c r="D84" s="36"/>
      <c r="E84" s="59"/>
      <c r="F84" s="59"/>
      <c r="G84" s="59"/>
      <c r="H84" s="59"/>
      <c r="I84" s="36"/>
      <c r="J84" s="36"/>
      <c r="K84" s="36"/>
      <c r="L84" s="58">
        <f t="shared" si="7"/>
        <v>0</v>
      </c>
      <c r="M84" s="58">
        <f t="shared" si="8"/>
        <v>0</v>
      </c>
      <c r="N84" s="59"/>
      <c r="O84" s="58">
        <f t="shared" si="9"/>
        <v>0</v>
      </c>
    </row>
    <row r="85" spans="1:16" ht="17.100000000000001" customHeight="1">
      <c r="A85" s="123" t="s">
        <v>166</v>
      </c>
      <c r="B85" s="124"/>
      <c r="C85" s="57">
        <f>C6+C13+C16+C39+C40+C47+C48+C49+C50+C51+C52+C53+C54+C55+C56+C57+C58+C59+C60+C61+C62+C63+C64+C65+C66+C67+C68+C69+C70+C71+C72+C83+C84</f>
        <v>31940962.069999993</v>
      </c>
      <c r="D85" s="57">
        <f t="shared" ref="D85:O85" si="12">D6+D13+D16+D39+D40+D47+D48+D49+D50+D51+D52+D53+D54+D55+D56+D57+D58+D59+D60+D61+D62+D63+D64+D65+D66+D67+D68+D69+D70+D71+D72+D83+D84</f>
        <v>13581280.597999999</v>
      </c>
      <c r="E85" s="57">
        <f t="shared" si="12"/>
        <v>1930675.801</v>
      </c>
      <c r="F85" s="57">
        <f t="shared" si="12"/>
        <v>3009915.3779999996</v>
      </c>
      <c r="G85" s="57">
        <f t="shared" si="12"/>
        <v>3207566.2220000005</v>
      </c>
      <c r="H85" s="57">
        <f t="shared" si="12"/>
        <v>5722476.0410000002</v>
      </c>
      <c r="I85" s="57">
        <f t="shared" si="12"/>
        <v>9577923.5879999995</v>
      </c>
      <c r="J85" s="57">
        <f t="shared" si="12"/>
        <v>2790649.4390000002</v>
      </c>
      <c r="K85" s="57">
        <f t="shared" si="12"/>
        <v>8183584</v>
      </c>
      <c r="L85" s="57">
        <f t="shared" si="12"/>
        <v>48004071.067000009</v>
      </c>
      <c r="M85" s="57">
        <f t="shared" si="12"/>
        <v>79945033.13699998</v>
      </c>
      <c r="N85" s="57">
        <f t="shared" si="12"/>
        <v>37177897.012999997</v>
      </c>
      <c r="O85" s="58">
        <f t="shared" si="12"/>
        <v>117122930.14999999</v>
      </c>
      <c r="P85" s="52"/>
    </row>
    <row r="86" spans="1:16" ht="17.100000000000001" customHeight="1">
      <c r="A86" s="5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27">
        <v>15</v>
      </c>
    </row>
    <row r="88" spans="1:16" ht="17.100000000000001" customHeight="1">
      <c r="O88" s="55"/>
    </row>
    <row r="94" spans="1:16" ht="17.100000000000001" customHeight="1">
      <c r="O94" s="56"/>
    </row>
  </sheetData>
  <mergeCells count="20">
    <mergeCell ref="A17:A26"/>
    <mergeCell ref="A41:A42"/>
    <mergeCell ref="A45:A46"/>
    <mergeCell ref="B45:B46"/>
    <mergeCell ref="A7:A12"/>
    <mergeCell ref="A1:B1"/>
    <mergeCell ref="A2:O2"/>
    <mergeCell ref="N3:O3"/>
    <mergeCell ref="A4:A5"/>
    <mergeCell ref="B4:B5"/>
    <mergeCell ref="E4:E5"/>
    <mergeCell ref="F4:F5"/>
    <mergeCell ref="G4:G5"/>
    <mergeCell ref="O4:O5"/>
    <mergeCell ref="A85:B85"/>
    <mergeCell ref="E45:E46"/>
    <mergeCell ref="F45:F46"/>
    <mergeCell ref="G45:G46"/>
    <mergeCell ref="O45:O46"/>
    <mergeCell ref="A73:A8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P94"/>
  <sheetViews>
    <sheetView rightToLeft="1" topLeftCell="A3" zoomScaleNormal="100" workbookViewId="0">
      <selection activeCell="A18" sqref="A1:XFD1048576"/>
    </sheetView>
  </sheetViews>
  <sheetFormatPr defaultRowHeight="17.100000000000001" customHeight="1"/>
  <cols>
    <col min="1" max="1" width="2.625" style="29" customWidth="1"/>
    <col min="2" max="2" width="31.5" style="67" customWidth="1"/>
    <col min="3" max="4" width="11.5" style="68" customWidth="1"/>
    <col min="5" max="5" width="10.5" style="68" customWidth="1"/>
    <col min="6" max="7" width="10.75" style="68" customWidth="1"/>
    <col min="8" max="8" width="10.625" style="68" customWidth="1"/>
    <col min="9" max="9" width="11" style="68" customWidth="1"/>
    <col min="10" max="10" width="11.5" style="68" customWidth="1"/>
    <col min="11" max="11" width="11.25" style="68" customWidth="1"/>
    <col min="12" max="12" width="12.5" style="68" customWidth="1"/>
    <col min="13" max="13" width="13.375" style="68" customWidth="1"/>
    <col min="14" max="14" width="12.5" style="68" customWidth="1"/>
    <col min="15" max="15" width="13.125" style="68" customWidth="1"/>
    <col min="16" max="16384" width="9" style="28"/>
  </cols>
  <sheetData>
    <row r="2" spans="1:15" ht="22.5">
      <c r="A2" s="133" t="s">
        <v>181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N3" s="141" t="s">
        <v>95</v>
      </c>
      <c r="O3" s="141"/>
    </row>
    <row r="4" spans="1:15" ht="12.75">
      <c r="A4" s="135" t="s">
        <v>0</v>
      </c>
      <c r="B4" s="142" t="s">
        <v>96</v>
      </c>
      <c r="C4" s="103" t="s">
        <v>97</v>
      </c>
      <c r="D4" s="103" t="s">
        <v>98</v>
      </c>
      <c r="E4" s="144" t="s">
        <v>99</v>
      </c>
      <c r="F4" s="144" t="s">
        <v>100</v>
      </c>
      <c r="G4" s="144" t="s">
        <v>101</v>
      </c>
      <c r="H4" s="103" t="s">
        <v>102</v>
      </c>
      <c r="I4" s="103" t="s">
        <v>103</v>
      </c>
      <c r="J4" s="103" t="s">
        <v>104</v>
      </c>
      <c r="K4" s="103" t="s">
        <v>105</v>
      </c>
      <c r="L4" s="105" t="s">
        <v>106</v>
      </c>
      <c r="M4" s="105" t="s">
        <v>107</v>
      </c>
      <c r="N4" s="105" t="s">
        <v>108</v>
      </c>
      <c r="O4" s="146" t="s">
        <v>109</v>
      </c>
    </row>
    <row r="5" spans="1:15" ht="12.75">
      <c r="A5" s="136"/>
      <c r="B5" s="143"/>
      <c r="C5" s="69" t="s">
        <v>110</v>
      </c>
      <c r="D5" s="104" t="s">
        <v>111</v>
      </c>
      <c r="E5" s="145"/>
      <c r="F5" s="145"/>
      <c r="G5" s="145"/>
      <c r="H5" s="104" t="s">
        <v>112</v>
      </c>
      <c r="I5" s="104" t="s">
        <v>113</v>
      </c>
      <c r="J5" s="104" t="s">
        <v>114</v>
      </c>
      <c r="K5" s="104" t="s">
        <v>115</v>
      </c>
      <c r="L5" s="106" t="s">
        <v>116</v>
      </c>
      <c r="M5" s="106" t="s">
        <v>182</v>
      </c>
      <c r="N5" s="106" t="s">
        <v>117</v>
      </c>
      <c r="O5" s="147"/>
    </row>
    <row r="6" spans="1:15" ht="12.75">
      <c r="A6" s="31">
        <v>1</v>
      </c>
      <c r="B6" s="70" t="s">
        <v>118</v>
      </c>
      <c r="C6" s="71">
        <f>SUM(C7:C13)</f>
        <v>347046.99400000006</v>
      </c>
      <c r="D6" s="71">
        <f t="shared" ref="D6:K6" si="0">SUM(D7:D13)</f>
        <v>233866.80000000002</v>
      </c>
      <c r="E6" s="71">
        <f t="shared" si="0"/>
        <v>0</v>
      </c>
      <c r="F6" s="71">
        <f t="shared" si="0"/>
        <v>0</v>
      </c>
      <c r="G6" s="71">
        <f t="shared" si="0"/>
        <v>1734.8210000000001</v>
      </c>
      <c r="H6" s="71">
        <f t="shared" si="0"/>
        <v>0</v>
      </c>
      <c r="I6" s="71">
        <f t="shared" si="0"/>
        <v>507416</v>
      </c>
      <c r="J6" s="71">
        <f t="shared" si="0"/>
        <v>58633.5</v>
      </c>
      <c r="K6" s="71">
        <f t="shared" si="0"/>
        <v>0</v>
      </c>
      <c r="L6" s="72">
        <f>D6+E6+F6+G6+H6+I6+J6+K6</f>
        <v>801651.12100000004</v>
      </c>
      <c r="M6" s="72">
        <f>C6+D6+E6+F6+G6+H6+I6+J6+K6</f>
        <v>1148698.1150000002</v>
      </c>
      <c r="N6" s="72">
        <f>SUM(N7:N13)</f>
        <v>117079</v>
      </c>
      <c r="O6" s="72">
        <f t="shared" ref="O6:O43" si="1">M6+N6</f>
        <v>1265777.1150000002</v>
      </c>
    </row>
    <row r="7" spans="1:15" ht="12.75">
      <c r="A7" s="129"/>
      <c r="B7" s="73" t="s">
        <v>119</v>
      </c>
      <c r="C7" s="74">
        <v>134207.22399999999</v>
      </c>
      <c r="D7" s="74">
        <v>160248.9</v>
      </c>
      <c r="E7" s="75"/>
      <c r="F7" s="75"/>
      <c r="G7" s="74">
        <v>1714.45</v>
      </c>
      <c r="H7" s="74"/>
      <c r="I7" s="74">
        <v>6540</v>
      </c>
      <c r="J7" s="74">
        <v>16900</v>
      </c>
      <c r="K7" s="75"/>
      <c r="L7" s="72">
        <f t="shared" ref="L7:L43" si="2">D7+E7+F7+G7+H7+I7+J7+K7</f>
        <v>185403.35</v>
      </c>
      <c r="M7" s="72">
        <f t="shared" ref="M7:M43" si="3">C7+D7+E7+F7+G7+H7+I7+J7+K7</f>
        <v>319610.57399999996</v>
      </c>
      <c r="N7" s="76">
        <v>60000</v>
      </c>
      <c r="O7" s="72">
        <f t="shared" si="1"/>
        <v>379610.57399999996</v>
      </c>
    </row>
    <row r="8" spans="1:15" ht="12.75">
      <c r="A8" s="130"/>
      <c r="B8" s="73" t="s">
        <v>120</v>
      </c>
      <c r="C8" s="74">
        <v>31526.026000000002</v>
      </c>
      <c r="D8" s="74">
        <v>14502.2</v>
      </c>
      <c r="E8" s="75"/>
      <c r="F8" s="75"/>
      <c r="G8" s="75"/>
      <c r="H8" s="75"/>
      <c r="I8" s="75"/>
      <c r="J8" s="74">
        <v>25752.5</v>
      </c>
      <c r="K8" s="75"/>
      <c r="L8" s="72">
        <f t="shared" si="2"/>
        <v>40254.699999999997</v>
      </c>
      <c r="M8" s="72">
        <f t="shared" si="3"/>
        <v>71780.725999999995</v>
      </c>
      <c r="N8" s="76"/>
      <c r="O8" s="72">
        <f t="shared" si="1"/>
        <v>71780.725999999995</v>
      </c>
    </row>
    <row r="9" spans="1:15" ht="12.75">
      <c r="A9" s="130"/>
      <c r="B9" s="73" t="s">
        <v>121</v>
      </c>
      <c r="C9" s="74">
        <v>20496.795999999998</v>
      </c>
      <c r="D9" s="74">
        <v>3806.25</v>
      </c>
      <c r="E9" s="75"/>
      <c r="F9" s="75"/>
      <c r="G9" s="75"/>
      <c r="H9" s="75"/>
      <c r="I9" s="74">
        <v>500200</v>
      </c>
      <c r="J9" s="74">
        <v>395</v>
      </c>
      <c r="K9" s="75"/>
      <c r="L9" s="72">
        <f t="shared" si="2"/>
        <v>504401.25</v>
      </c>
      <c r="M9" s="72">
        <f t="shared" si="3"/>
        <v>524898.04599999997</v>
      </c>
      <c r="N9" s="76"/>
      <c r="O9" s="72">
        <f t="shared" si="1"/>
        <v>524898.04599999997</v>
      </c>
    </row>
    <row r="10" spans="1:15" ht="12.75">
      <c r="A10" s="130"/>
      <c r="B10" s="73" t="s">
        <v>122</v>
      </c>
      <c r="C10" s="74">
        <v>1366.671</v>
      </c>
      <c r="D10" s="74">
        <v>1113.95</v>
      </c>
      <c r="E10" s="75"/>
      <c r="F10" s="75"/>
      <c r="G10" s="75"/>
      <c r="H10" s="75"/>
      <c r="I10" s="74">
        <v>15</v>
      </c>
      <c r="J10" s="74">
        <v>601</v>
      </c>
      <c r="K10" s="75"/>
      <c r="L10" s="72">
        <f t="shared" si="2"/>
        <v>1729.95</v>
      </c>
      <c r="M10" s="72">
        <f t="shared" si="3"/>
        <v>3096.6210000000001</v>
      </c>
      <c r="N10" s="76"/>
      <c r="O10" s="72">
        <f t="shared" si="1"/>
        <v>3096.6210000000001</v>
      </c>
    </row>
    <row r="11" spans="1:15" ht="12.75">
      <c r="A11" s="130"/>
      <c r="B11" s="73" t="s">
        <v>123</v>
      </c>
      <c r="C11" s="74">
        <v>75334.660999999993</v>
      </c>
      <c r="D11" s="74">
        <v>26401.5</v>
      </c>
      <c r="E11" s="75"/>
      <c r="F11" s="75"/>
      <c r="G11" s="75">
        <v>20.370999999999999</v>
      </c>
      <c r="H11" s="75"/>
      <c r="I11" s="74">
        <v>336</v>
      </c>
      <c r="J11" s="74">
        <v>4450</v>
      </c>
      <c r="K11" s="75"/>
      <c r="L11" s="72">
        <f t="shared" si="2"/>
        <v>31207.870999999999</v>
      </c>
      <c r="M11" s="72">
        <f t="shared" si="3"/>
        <v>106542.53199999999</v>
      </c>
      <c r="N11" s="76">
        <v>50579</v>
      </c>
      <c r="O11" s="72">
        <f t="shared" si="1"/>
        <v>157121.53200000001</v>
      </c>
    </row>
    <row r="12" spans="1:15" ht="12.75">
      <c r="A12" s="130"/>
      <c r="B12" s="73" t="s">
        <v>124</v>
      </c>
      <c r="C12" s="74">
        <v>75829.725999999995</v>
      </c>
      <c r="D12" s="74">
        <v>18280</v>
      </c>
      <c r="E12" s="75"/>
      <c r="F12" s="75"/>
      <c r="G12" s="75"/>
      <c r="H12" s="75"/>
      <c r="I12" s="74">
        <v>250</v>
      </c>
      <c r="J12" s="74">
        <v>5700</v>
      </c>
      <c r="K12" s="75"/>
      <c r="L12" s="72">
        <f t="shared" si="2"/>
        <v>24230</v>
      </c>
      <c r="M12" s="72">
        <f t="shared" si="3"/>
        <v>100059.726</v>
      </c>
      <c r="N12" s="76">
        <v>6500</v>
      </c>
      <c r="O12" s="72">
        <f t="shared" si="1"/>
        <v>106559.726</v>
      </c>
    </row>
    <row r="13" spans="1:15" ht="12.75">
      <c r="A13" s="131"/>
      <c r="B13" s="73" t="s">
        <v>178</v>
      </c>
      <c r="C13" s="74">
        <v>8285.89</v>
      </c>
      <c r="D13" s="74">
        <v>9514</v>
      </c>
      <c r="E13" s="75"/>
      <c r="F13" s="75"/>
      <c r="G13" s="75"/>
      <c r="H13" s="75"/>
      <c r="I13" s="74">
        <v>75</v>
      </c>
      <c r="J13" s="74">
        <v>4835</v>
      </c>
      <c r="K13" s="75"/>
      <c r="L13" s="72">
        <f t="shared" si="2"/>
        <v>14424</v>
      </c>
      <c r="M13" s="72">
        <f t="shared" si="3"/>
        <v>22709.89</v>
      </c>
      <c r="N13" s="76"/>
      <c r="O13" s="72">
        <f t="shared" si="1"/>
        <v>22709.89</v>
      </c>
    </row>
    <row r="14" spans="1:15" ht="12.75">
      <c r="A14" s="39">
        <v>2</v>
      </c>
      <c r="B14" s="70" t="s">
        <v>1</v>
      </c>
      <c r="C14" s="71">
        <f t="shared" ref="C14:K14" si="4">C15+C16</f>
        <v>80870.423999999999</v>
      </c>
      <c r="D14" s="71">
        <f t="shared" si="4"/>
        <v>31849.599999999999</v>
      </c>
      <c r="E14" s="71">
        <f t="shared" si="4"/>
        <v>0</v>
      </c>
      <c r="F14" s="71">
        <f t="shared" si="4"/>
        <v>0</v>
      </c>
      <c r="G14" s="71">
        <f t="shared" si="4"/>
        <v>18.87</v>
      </c>
      <c r="H14" s="71">
        <f t="shared" si="4"/>
        <v>0</v>
      </c>
      <c r="I14" s="71">
        <f t="shared" si="4"/>
        <v>771.6</v>
      </c>
      <c r="J14" s="71">
        <f t="shared" si="4"/>
        <v>8228</v>
      </c>
      <c r="K14" s="71">
        <f t="shared" si="4"/>
        <v>0</v>
      </c>
      <c r="L14" s="72">
        <f t="shared" si="2"/>
        <v>40868.069999999992</v>
      </c>
      <c r="M14" s="72">
        <f t="shared" si="3"/>
        <v>121738.49400000001</v>
      </c>
      <c r="N14" s="72">
        <f>N15+N16</f>
        <v>11300</v>
      </c>
      <c r="O14" s="72">
        <f t="shared" si="1"/>
        <v>133038.49400000001</v>
      </c>
    </row>
    <row r="15" spans="1:15" ht="12.75">
      <c r="A15" s="39"/>
      <c r="B15" s="73" t="s">
        <v>125</v>
      </c>
      <c r="C15" s="74">
        <v>77631.399999999994</v>
      </c>
      <c r="D15" s="74">
        <v>31405.599999999999</v>
      </c>
      <c r="E15" s="75"/>
      <c r="F15" s="75"/>
      <c r="G15" s="75"/>
      <c r="H15" s="74"/>
      <c r="I15" s="74">
        <v>642.6</v>
      </c>
      <c r="J15" s="74">
        <v>8100</v>
      </c>
      <c r="K15" s="75"/>
      <c r="L15" s="72">
        <f t="shared" si="2"/>
        <v>40148.199999999997</v>
      </c>
      <c r="M15" s="72">
        <f t="shared" si="3"/>
        <v>117779.6</v>
      </c>
      <c r="N15" s="76">
        <v>10000</v>
      </c>
      <c r="O15" s="72">
        <f t="shared" si="1"/>
        <v>127779.6</v>
      </c>
    </row>
    <row r="16" spans="1:15" ht="12.75">
      <c r="A16" s="39"/>
      <c r="B16" s="73" t="s">
        <v>126</v>
      </c>
      <c r="C16" s="74">
        <v>3239.0239999999999</v>
      </c>
      <c r="D16" s="74">
        <v>444</v>
      </c>
      <c r="E16" s="75"/>
      <c r="F16" s="75"/>
      <c r="G16" s="75">
        <v>18.87</v>
      </c>
      <c r="H16" s="75"/>
      <c r="I16" s="74">
        <v>129</v>
      </c>
      <c r="J16" s="74">
        <v>128</v>
      </c>
      <c r="K16" s="75"/>
      <c r="L16" s="72">
        <f t="shared" si="2"/>
        <v>719.87</v>
      </c>
      <c r="M16" s="72">
        <f t="shared" si="3"/>
        <v>3958.8939999999998</v>
      </c>
      <c r="N16" s="76">
        <v>1300</v>
      </c>
      <c r="O16" s="72">
        <f t="shared" si="1"/>
        <v>5258.8940000000002</v>
      </c>
    </row>
    <row r="17" spans="1:15" ht="12.75">
      <c r="A17" s="31">
        <v>3</v>
      </c>
      <c r="B17" s="70" t="s">
        <v>127</v>
      </c>
      <c r="C17" s="71">
        <f t="shared" ref="C17:K17" si="5">SUM(C18:C39)</f>
        <v>1264317.2179999999</v>
      </c>
      <c r="D17" s="71">
        <f t="shared" si="5"/>
        <v>608946.90599999996</v>
      </c>
      <c r="E17" s="71">
        <f t="shared" si="5"/>
        <v>0</v>
      </c>
      <c r="F17" s="71">
        <f t="shared" si="5"/>
        <v>0</v>
      </c>
      <c r="G17" s="71">
        <f t="shared" si="5"/>
        <v>1720810.666</v>
      </c>
      <c r="H17" s="71">
        <f t="shared" si="5"/>
        <v>796500</v>
      </c>
      <c r="I17" s="71">
        <f t="shared" si="5"/>
        <v>1214384.568</v>
      </c>
      <c r="J17" s="71">
        <f t="shared" si="5"/>
        <v>179899.59399999998</v>
      </c>
      <c r="K17" s="71">
        <f t="shared" si="5"/>
        <v>0</v>
      </c>
      <c r="L17" s="72">
        <f t="shared" si="2"/>
        <v>4520541.7339999992</v>
      </c>
      <c r="M17" s="72">
        <f t="shared" si="3"/>
        <v>5784858.9519999996</v>
      </c>
      <c r="N17" s="72">
        <f>SUM(N18:N39)</f>
        <v>1014885</v>
      </c>
      <c r="O17" s="72">
        <f t="shared" si="1"/>
        <v>6799743.9519999996</v>
      </c>
    </row>
    <row r="18" spans="1:15" ht="12.75">
      <c r="A18" s="129"/>
      <c r="B18" s="73" t="s">
        <v>128</v>
      </c>
      <c r="C18" s="74">
        <v>48595</v>
      </c>
      <c r="D18" s="74">
        <v>30471.52</v>
      </c>
      <c r="E18" s="75"/>
      <c r="F18" s="75"/>
      <c r="G18" s="75">
        <v>944.26599999999996</v>
      </c>
      <c r="H18" s="75"/>
      <c r="I18" s="74">
        <v>1225</v>
      </c>
      <c r="J18" s="74">
        <v>3785</v>
      </c>
      <c r="K18" s="75"/>
      <c r="L18" s="72">
        <f t="shared" si="2"/>
        <v>36425.786</v>
      </c>
      <c r="M18" s="72">
        <f t="shared" si="3"/>
        <v>85020.786000000007</v>
      </c>
      <c r="N18" s="76">
        <v>12000</v>
      </c>
      <c r="O18" s="72">
        <f>M18+N18</f>
        <v>97020.786000000007</v>
      </c>
    </row>
    <row r="19" spans="1:15" ht="12.75">
      <c r="A19" s="130"/>
      <c r="B19" s="73" t="s">
        <v>129</v>
      </c>
      <c r="C19" s="74">
        <v>209756.43</v>
      </c>
      <c r="D19" s="74">
        <v>38493.5</v>
      </c>
      <c r="E19" s="75"/>
      <c r="F19" s="75"/>
      <c r="G19" s="75"/>
      <c r="H19" s="75">
        <v>791000</v>
      </c>
      <c r="I19" s="74">
        <v>173740</v>
      </c>
      <c r="J19" s="74">
        <v>15727</v>
      </c>
      <c r="K19" s="75"/>
      <c r="L19" s="72">
        <f t="shared" si="2"/>
        <v>1018960.5</v>
      </c>
      <c r="M19" s="72">
        <f t="shared" si="3"/>
        <v>1228716.93</v>
      </c>
      <c r="N19" s="76">
        <v>40000</v>
      </c>
      <c r="O19" s="72">
        <f t="shared" si="1"/>
        <v>1268716.93</v>
      </c>
    </row>
    <row r="20" spans="1:15" ht="12.75">
      <c r="A20" s="130"/>
      <c r="B20" s="73" t="s">
        <v>130</v>
      </c>
      <c r="C20" s="74">
        <v>3706</v>
      </c>
      <c r="D20" s="74">
        <v>1877</v>
      </c>
      <c r="E20" s="75"/>
      <c r="F20" s="75"/>
      <c r="G20" s="75"/>
      <c r="H20" s="75"/>
      <c r="I20" s="74">
        <v>75</v>
      </c>
      <c r="J20" s="74">
        <v>705</v>
      </c>
      <c r="K20" s="75"/>
      <c r="L20" s="72">
        <f t="shared" si="2"/>
        <v>2657</v>
      </c>
      <c r="M20" s="72">
        <f t="shared" si="3"/>
        <v>6363</v>
      </c>
      <c r="N20" s="76"/>
      <c r="O20" s="72">
        <f t="shared" si="1"/>
        <v>6363</v>
      </c>
    </row>
    <row r="21" spans="1:15" ht="12.75">
      <c r="A21" s="130"/>
      <c r="B21" s="73" t="s">
        <v>131</v>
      </c>
      <c r="C21" s="74">
        <v>8238.3790000000008</v>
      </c>
      <c r="D21" s="74">
        <v>3359.0549999999998</v>
      </c>
      <c r="E21" s="75"/>
      <c r="F21" s="75"/>
      <c r="G21" s="75"/>
      <c r="H21" s="75"/>
      <c r="I21" s="74">
        <v>198.62</v>
      </c>
      <c r="J21" s="74">
        <v>2016</v>
      </c>
      <c r="K21" s="75"/>
      <c r="L21" s="72">
        <f t="shared" si="2"/>
        <v>5573.6749999999993</v>
      </c>
      <c r="M21" s="72">
        <f t="shared" si="3"/>
        <v>13812.054000000002</v>
      </c>
      <c r="N21" s="76"/>
      <c r="O21" s="72">
        <f t="shared" si="1"/>
        <v>13812.054000000002</v>
      </c>
    </row>
    <row r="22" spans="1:15" ht="12.75">
      <c r="A22" s="130"/>
      <c r="B22" s="73" t="s">
        <v>132</v>
      </c>
      <c r="C22" s="74">
        <v>7228</v>
      </c>
      <c r="D22" s="74">
        <v>3860</v>
      </c>
      <c r="E22" s="75"/>
      <c r="F22" s="75"/>
      <c r="G22" s="75"/>
      <c r="H22" s="75">
        <v>500</v>
      </c>
      <c r="I22" s="74">
        <v>500</v>
      </c>
      <c r="J22" s="74">
        <v>640</v>
      </c>
      <c r="K22" s="75"/>
      <c r="L22" s="72">
        <f t="shared" si="2"/>
        <v>5500</v>
      </c>
      <c r="M22" s="72">
        <f t="shared" si="3"/>
        <v>12728</v>
      </c>
      <c r="N22" s="76"/>
      <c r="O22" s="72">
        <f t="shared" si="1"/>
        <v>12728</v>
      </c>
    </row>
    <row r="23" spans="1:15" ht="12.75">
      <c r="A23" s="130"/>
      <c r="B23" s="73" t="s">
        <v>133</v>
      </c>
      <c r="C23" s="74">
        <v>13758.6</v>
      </c>
      <c r="D23" s="74">
        <v>11692</v>
      </c>
      <c r="E23" s="75"/>
      <c r="F23" s="75"/>
      <c r="G23" s="75"/>
      <c r="H23" s="75"/>
      <c r="I23" s="74">
        <v>110</v>
      </c>
      <c r="J23" s="74">
        <v>2130</v>
      </c>
      <c r="K23" s="75"/>
      <c r="L23" s="72">
        <f t="shared" si="2"/>
        <v>13932</v>
      </c>
      <c r="M23" s="72">
        <f t="shared" si="3"/>
        <v>27690.6</v>
      </c>
      <c r="N23" s="98">
        <v>5000</v>
      </c>
      <c r="O23" s="72">
        <f t="shared" si="1"/>
        <v>32690.6</v>
      </c>
    </row>
    <row r="24" spans="1:15" ht="12.75">
      <c r="A24" s="130"/>
      <c r="B24" s="73" t="s">
        <v>134</v>
      </c>
      <c r="C24" s="74">
        <v>1316.568</v>
      </c>
      <c r="D24" s="74">
        <v>687</v>
      </c>
      <c r="E24" s="75"/>
      <c r="F24" s="75"/>
      <c r="G24" s="75"/>
      <c r="H24" s="75"/>
      <c r="I24" s="74">
        <v>1.25</v>
      </c>
      <c r="J24" s="74">
        <v>341</v>
      </c>
      <c r="K24" s="75"/>
      <c r="L24" s="72">
        <f t="shared" si="2"/>
        <v>1029.25</v>
      </c>
      <c r="M24" s="72">
        <f t="shared" si="3"/>
        <v>2345.8180000000002</v>
      </c>
      <c r="N24" s="98">
        <v>1685</v>
      </c>
      <c r="O24" s="72">
        <f t="shared" si="1"/>
        <v>4030.8180000000002</v>
      </c>
    </row>
    <row r="25" spans="1:15" ht="12.75">
      <c r="A25" s="130"/>
      <c r="B25" s="73" t="s">
        <v>135</v>
      </c>
      <c r="C25" s="74">
        <v>153572.43100000001</v>
      </c>
      <c r="D25" s="74">
        <v>97297</v>
      </c>
      <c r="E25" s="75"/>
      <c r="F25" s="75"/>
      <c r="G25" s="74">
        <v>1718791.4</v>
      </c>
      <c r="H25" s="74">
        <v>1000</v>
      </c>
      <c r="I25" s="74">
        <v>540.98</v>
      </c>
      <c r="J25" s="74">
        <v>6450</v>
      </c>
      <c r="K25" s="75"/>
      <c r="L25" s="72">
        <f t="shared" si="2"/>
        <v>1824079.38</v>
      </c>
      <c r="M25" s="72">
        <f t="shared" si="3"/>
        <v>1977651.811</v>
      </c>
      <c r="N25" s="98">
        <v>350000</v>
      </c>
      <c r="O25" s="72">
        <f t="shared" si="1"/>
        <v>2327651.8109999998</v>
      </c>
    </row>
    <row r="26" spans="1:15" ht="12.75">
      <c r="A26" s="130"/>
      <c r="B26" s="73" t="s">
        <v>136</v>
      </c>
      <c r="C26" s="74">
        <v>1643.5630000000001</v>
      </c>
      <c r="D26" s="74">
        <v>340.6</v>
      </c>
      <c r="E26" s="75"/>
      <c r="F26" s="75"/>
      <c r="G26" s="75"/>
      <c r="H26" s="75"/>
      <c r="I26" s="74">
        <v>9.5299999999999994</v>
      </c>
      <c r="J26" s="74">
        <v>45</v>
      </c>
      <c r="K26" s="75"/>
      <c r="L26" s="72">
        <f t="shared" si="2"/>
        <v>395.13</v>
      </c>
      <c r="M26" s="72">
        <f t="shared" si="3"/>
        <v>2038.693</v>
      </c>
      <c r="N26" s="98"/>
      <c r="O26" s="72">
        <f t="shared" si="1"/>
        <v>2038.693</v>
      </c>
    </row>
    <row r="27" spans="1:15" ht="12.75">
      <c r="A27" s="130"/>
      <c r="B27" s="73" t="s">
        <v>137</v>
      </c>
      <c r="C27" s="74">
        <v>196503.04199999999</v>
      </c>
      <c r="D27" s="74">
        <v>181555</v>
      </c>
      <c r="E27" s="75"/>
      <c r="F27" s="75"/>
      <c r="G27" s="75">
        <v>150</v>
      </c>
      <c r="H27" s="74">
        <v>3000</v>
      </c>
      <c r="I27" s="74">
        <v>638660.87</v>
      </c>
      <c r="J27" s="74">
        <v>54150</v>
      </c>
      <c r="K27" s="75"/>
      <c r="L27" s="72">
        <f t="shared" si="2"/>
        <v>877515.87</v>
      </c>
      <c r="M27" s="72">
        <f t="shared" si="3"/>
        <v>1074018.912</v>
      </c>
      <c r="N27" s="98">
        <v>250000</v>
      </c>
      <c r="O27" s="72">
        <f t="shared" si="1"/>
        <v>1324018.912</v>
      </c>
    </row>
    <row r="28" spans="1:15" ht="12.75">
      <c r="A28" s="102"/>
      <c r="B28" s="73" t="s">
        <v>138</v>
      </c>
      <c r="C28" s="74">
        <v>3885.1660000000002</v>
      </c>
      <c r="D28" s="74">
        <v>1587</v>
      </c>
      <c r="E28" s="75"/>
      <c r="F28" s="75"/>
      <c r="G28" s="75"/>
      <c r="H28" s="75"/>
      <c r="I28" s="74">
        <v>35</v>
      </c>
      <c r="J28" s="74">
        <v>218.71799999999999</v>
      </c>
      <c r="K28" s="75"/>
      <c r="L28" s="72">
        <f t="shared" si="2"/>
        <v>1840.7180000000001</v>
      </c>
      <c r="M28" s="72">
        <f t="shared" si="3"/>
        <v>5725.884</v>
      </c>
      <c r="N28" s="98"/>
      <c r="O28" s="72">
        <f>M28+N28</f>
        <v>5725.884</v>
      </c>
    </row>
    <row r="29" spans="1:15" ht="12.75">
      <c r="A29" s="102"/>
      <c r="B29" s="73" t="s">
        <v>139</v>
      </c>
      <c r="C29" s="74">
        <v>5038.4399999999996</v>
      </c>
      <c r="D29" s="74">
        <v>12247.3</v>
      </c>
      <c r="E29" s="75"/>
      <c r="F29" s="75"/>
      <c r="G29" s="75"/>
      <c r="H29" s="74">
        <v>750</v>
      </c>
      <c r="I29" s="74">
        <v>436</v>
      </c>
      <c r="J29" s="74">
        <v>6875</v>
      </c>
      <c r="K29" s="75"/>
      <c r="L29" s="72">
        <f t="shared" si="2"/>
        <v>20308.3</v>
      </c>
      <c r="M29" s="72">
        <f t="shared" si="3"/>
        <v>25346.739999999998</v>
      </c>
      <c r="N29" s="98">
        <v>30000</v>
      </c>
      <c r="O29" s="72">
        <f t="shared" si="1"/>
        <v>55346.74</v>
      </c>
    </row>
    <row r="30" spans="1:15" ht="12.75">
      <c r="A30" s="102"/>
      <c r="B30" s="73" t="s">
        <v>140</v>
      </c>
      <c r="C30" s="74">
        <v>1234.269</v>
      </c>
      <c r="D30" s="74">
        <v>317.55</v>
      </c>
      <c r="E30" s="75"/>
      <c r="F30" s="75"/>
      <c r="G30" s="75"/>
      <c r="H30" s="75"/>
      <c r="I30" s="74">
        <v>7</v>
      </c>
      <c r="J30" s="74">
        <v>19</v>
      </c>
      <c r="K30" s="75"/>
      <c r="L30" s="72">
        <f t="shared" si="2"/>
        <v>343.55</v>
      </c>
      <c r="M30" s="72">
        <f t="shared" si="3"/>
        <v>1577.819</v>
      </c>
      <c r="N30" s="98"/>
      <c r="O30" s="72">
        <f t="shared" si="1"/>
        <v>1577.819</v>
      </c>
    </row>
    <row r="31" spans="1:15" ht="12.75">
      <c r="A31" s="102"/>
      <c r="B31" s="73" t="s">
        <v>141</v>
      </c>
      <c r="C31" s="74">
        <v>55191.053</v>
      </c>
      <c r="D31" s="74">
        <v>6769.7929999999997</v>
      </c>
      <c r="E31" s="75"/>
      <c r="F31" s="75"/>
      <c r="G31" s="75"/>
      <c r="H31" s="75"/>
      <c r="I31" s="74">
        <v>2497.85</v>
      </c>
      <c r="J31" s="74">
        <v>830.13099999999997</v>
      </c>
      <c r="K31" s="75"/>
      <c r="L31" s="72">
        <f t="shared" si="2"/>
        <v>10097.773999999999</v>
      </c>
      <c r="M31" s="72">
        <f t="shared" si="3"/>
        <v>65288.826999999997</v>
      </c>
      <c r="N31" s="98"/>
      <c r="O31" s="72">
        <f t="shared" si="1"/>
        <v>65288.826999999997</v>
      </c>
    </row>
    <row r="32" spans="1:15" ht="12.75">
      <c r="A32" s="102"/>
      <c r="B32" s="73" t="s">
        <v>142</v>
      </c>
      <c r="C32" s="74">
        <v>257374.103</v>
      </c>
      <c r="D32" s="74">
        <v>133069.99600000001</v>
      </c>
      <c r="E32" s="75"/>
      <c r="F32" s="75"/>
      <c r="G32" s="75"/>
      <c r="H32" s="75"/>
      <c r="I32" s="74">
        <v>632.46799999999996</v>
      </c>
      <c r="J32" s="74">
        <v>63992.635000000002</v>
      </c>
      <c r="K32" s="75"/>
      <c r="L32" s="72">
        <f t="shared" si="2"/>
        <v>197695.09900000002</v>
      </c>
      <c r="M32" s="72">
        <f t="shared" si="3"/>
        <v>455069.20200000005</v>
      </c>
      <c r="N32" s="76">
        <v>28000</v>
      </c>
      <c r="O32" s="72">
        <f t="shared" si="1"/>
        <v>483069.20200000005</v>
      </c>
    </row>
    <row r="33" spans="1:15" ht="12.75">
      <c r="A33" s="102"/>
      <c r="B33" s="73" t="s">
        <v>143</v>
      </c>
      <c r="C33" s="74">
        <v>3036.82</v>
      </c>
      <c r="D33" s="74">
        <v>1097</v>
      </c>
      <c r="E33" s="75"/>
      <c r="F33" s="75"/>
      <c r="G33" s="75"/>
      <c r="H33" s="75"/>
      <c r="I33" s="74"/>
      <c r="J33" s="74">
        <v>242</v>
      </c>
      <c r="K33" s="75"/>
      <c r="L33" s="72">
        <f t="shared" si="2"/>
        <v>1339</v>
      </c>
      <c r="M33" s="72">
        <f t="shared" si="3"/>
        <v>4375.82</v>
      </c>
      <c r="N33" s="76"/>
      <c r="O33" s="72">
        <f t="shared" si="1"/>
        <v>4375.82</v>
      </c>
    </row>
    <row r="34" spans="1:15" ht="12.75">
      <c r="A34" s="102"/>
      <c r="B34" s="73" t="s">
        <v>144</v>
      </c>
      <c r="C34" s="74">
        <v>193149.61199999999</v>
      </c>
      <c r="D34" s="74">
        <v>36243.160000000003</v>
      </c>
      <c r="E34" s="75"/>
      <c r="F34" s="75"/>
      <c r="G34" s="75"/>
      <c r="H34" s="75"/>
      <c r="I34" s="74">
        <v>6920</v>
      </c>
      <c r="J34" s="74">
        <v>1929</v>
      </c>
      <c r="K34" s="75"/>
      <c r="L34" s="72">
        <f t="shared" si="2"/>
        <v>45092.160000000003</v>
      </c>
      <c r="M34" s="72">
        <f t="shared" si="3"/>
        <v>238241.772</v>
      </c>
      <c r="N34" s="76"/>
      <c r="O34" s="72">
        <f t="shared" si="1"/>
        <v>238241.772</v>
      </c>
    </row>
    <row r="35" spans="1:15" ht="12.75">
      <c r="A35" s="102"/>
      <c r="B35" s="73" t="s">
        <v>145</v>
      </c>
      <c r="C35" s="74">
        <v>14505.152</v>
      </c>
      <c r="D35" s="74">
        <v>11171.182000000001</v>
      </c>
      <c r="E35" s="75"/>
      <c r="F35" s="75"/>
      <c r="G35" s="75"/>
      <c r="H35" s="75"/>
      <c r="I35" s="74">
        <v>320</v>
      </c>
      <c r="J35" s="74">
        <v>1362.11</v>
      </c>
      <c r="K35" s="75"/>
      <c r="L35" s="72">
        <f t="shared" si="2"/>
        <v>12853.292000000001</v>
      </c>
      <c r="M35" s="72">
        <f t="shared" si="3"/>
        <v>27358.444000000003</v>
      </c>
      <c r="N35" s="76">
        <v>248200</v>
      </c>
      <c r="O35" s="72">
        <f t="shared" si="1"/>
        <v>275558.44400000002</v>
      </c>
    </row>
    <row r="36" spans="1:15" ht="12.75">
      <c r="A36" s="102"/>
      <c r="B36" s="73" t="s">
        <v>146</v>
      </c>
      <c r="C36" s="74">
        <v>18158.076000000001</v>
      </c>
      <c r="D36" s="74">
        <v>19640</v>
      </c>
      <c r="E36" s="75"/>
      <c r="F36" s="75"/>
      <c r="G36" s="75">
        <v>925</v>
      </c>
      <c r="H36" s="75">
        <v>250</v>
      </c>
      <c r="I36" s="74">
        <v>2250</v>
      </c>
      <c r="J36" s="74">
        <v>6800</v>
      </c>
      <c r="K36" s="75"/>
      <c r="L36" s="72">
        <f t="shared" si="2"/>
        <v>29865</v>
      </c>
      <c r="M36" s="72">
        <f t="shared" si="3"/>
        <v>48023.076000000001</v>
      </c>
      <c r="N36" s="76"/>
      <c r="O36" s="72">
        <f t="shared" si="1"/>
        <v>48023.076000000001</v>
      </c>
    </row>
    <row r="37" spans="1:15" ht="12.75">
      <c r="A37" s="102"/>
      <c r="B37" s="73" t="s">
        <v>147</v>
      </c>
      <c r="C37" s="74">
        <v>10044.744000000001</v>
      </c>
      <c r="D37" s="74">
        <v>1360.95</v>
      </c>
      <c r="E37" s="75"/>
      <c r="F37" s="75"/>
      <c r="G37" s="75"/>
      <c r="H37" s="75"/>
      <c r="I37" s="74">
        <v>12.5</v>
      </c>
      <c r="J37" s="74">
        <v>1500</v>
      </c>
      <c r="K37" s="75"/>
      <c r="L37" s="72">
        <f t="shared" si="2"/>
        <v>2873.45</v>
      </c>
      <c r="M37" s="72">
        <f t="shared" si="3"/>
        <v>12918.194000000001</v>
      </c>
      <c r="N37" s="76"/>
      <c r="O37" s="72">
        <f t="shared" si="1"/>
        <v>12918.194000000001</v>
      </c>
    </row>
    <row r="38" spans="1:15" ht="12.75">
      <c r="A38" s="102"/>
      <c r="B38" s="73" t="s">
        <v>148</v>
      </c>
      <c r="C38" s="74">
        <v>56960.77</v>
      </c>
      <c r="D38" s="74">
        <v>15290.1</v>
      </c>
      <c r="E38" s="75"/>
      <c r="F38" s="75"/>
      <c r="G38" s="75"/>
      <c r="H38" s="75"/>
      <c r="I38" s="74">
        <v>386187.5</v>
      </c>
      <c r="J38" s="74">
        <v>10000</v>
      </c>
      <c r="K38" s="75"/>
      <c r="L38" s="72">
        <f t="shared" si="2"/>
        <v>411477.6</v>
      </c>
      <c r="M38" s="72">
        <f t="shared" si="3"/>
        <v>468438.37</v>
      </c>
      <c r="N38" s="76">
        <v>50000</v>
      </c>
      <c r="O38" s="72">
        <f t="shared" si="1"/>
        <v>518438.37</v>
      </c>
    </row>
    <row r="39" spans="1:15" ht="12.75">
      <c r="A39" s="102"/>
      <c r="B39" s="73" t="s">
        <v>149</v>
      </c>
      <c r="C39" s="74">
        <v>1421</v>
      </c>
      <c r="D39" s="74">
        <v>520.20000000000005</v>
      </c>
      <c r="E39" s="75"/>
      <c r="F39" s="75"/>
      <c r="G39" s="75"/>
      <c r="H39" s="75"/>
      <c r="I39" s="74">
        <v>25</v>
      </c>
      <c r="J39" s="74">
        <v>142</v>
      </c>
      <c r="K39" s="75"/>
      <c r="L39" s="72">
        <f t="shared" si="2"/>
        <v>687.2</v>
      </c>
      <c r="M39" s="72">
        <f t="shared" si="3"/>
        <v>2108.1999999999998</v>
      </c>
      <c r="N39" s="76"/>
      <c r="O39" s="72">
        <f t="shared" si="1"/>
        <v>2108.1999999999998</v>
      </c>
    </row>
    <row r="40" spans="1:15" ht="12.75">
      <c r="A40" s="39">
        <v>4</v>
      </c>
      <c r="B40" s="73" t="s">
        <v>2</v>
      </c>
      <c r="C40" s="74">
        <v>250851.05100000001</v>
      </c>
      <c r="D40" s="74">
        <v>236405</v>
      </c>
      <c r="E40" s="75"/>
      <c r="F40" s="75"/>
      <c r="G40" s="75">
        <v>558847.61300000001</v>
      </c>
      <c r="H40" s="75"/>
      <c r="I40" s="74">
        <v>13615</v>
      </c>
      <c r="J40" s="74">
        <v>67092</v>
      </c>
      <c r="K40" s="75"/>
      <c r="L40" s="72">
        <f t="shared" si="2"/>
        <v>875959.61300000001</v>
      </c>
      <c r="M40" s="72">
        <f t="shared" si="3"/>
        <v>1126810.6639999999</v>
      </c>
      <c r="N40" s="76">
        <v>133200</v>
      </c>
      <c r="O40" s="72">
        <f t="shared" si="1"/>
        <v>1260010.6639999999</v>
      </c>
    </row>
    <row r="41" spans="1:15" ht="12.75">
      <c r="A41" s="31">
        <v>5</v>
      </c>
      <c r="B41" s="70" t="s">
        <v>150</v>
      </c>
      <c r="C41" s="71">
        <f t="shared" ref="C41:K41" si="6">SUM(C42:C43)</f>
        <v>332185.77899999998</v>
      </c>
      <c r="D41" s="71">
        <f t="shared" si="6"/>
        <v>93318.75</v>
      </c>
      <c r="E41" s="71">
        <f t="shared" si="6"/>
        <v>1444589</v>
      </c>
      <c r="F41" s="71">
        <f t="shared" si="6"/>
        <v>550000</v>
      </c>
      <c r="G41" s="71">
        <f t="shared" si="6"/>
        <v>3297945.3170000003</v>
      </c>
      <c r="H41" s="71">
        <f t="shared" si="6"/>
        <v>75000</v>
      </c>
      <c r="I41" s="71">
        <f t="shared" si="6"/>
        <v>9419210.102</v>
      </c>
      <c r="J41" s="71">
        <f t="shared" si="6"/>
        <v>368898</v>
      </c>
      <c r="K41" s="71">
        <f t="shared" si="6"/>
        <v>9519000</v>
      </c>
      <c r="L41" s="72">
        <f t="shared" si="2"/>
        <v>24767961.169</v>
      </c>
      <c r="M41" s="72">
        <f t="shared" si="3"/>
        <v>25100146.947999999</v>
      </c>
      <c r="N41" s="72">
        <f>SUM(N42:N43)</f>
        <v>1472725</v>
      </c>
      <c r="O41" s="72">
        <f t="shared" si="1"/>
        <v>26572871.947999999</v>
      </c>
    </row>
    <row r="42" spans="1:15" ht="12.75">
      <c r="A42" s="129"/>
      <c r="B42" s="73" t="s">
        <v>151</v>
      </c>
      <c r="C42" s="74">
        <v>157185.77900000001</v>
      </c>
      <c r="D42" s="75">
        <v>75286.75</v>
      </c>
      <c r="E42" s="75"/>
      <c r="F42" s="75"/>
      <c r="G42" s="75">
        <v>115947.57799999999</v>
      </c>
      <c r="H42" s="75"/>
      <c r="I42" s="75">
        <v>2868</v>
      </c>
      <c r="J42" s="75">
        <v>368898</v>
      </c>
      <c r="K42" s="75"/>
      <c r="L42" s="72">
        <f t="shared" si="2"/>
        <v>563000.32799999998</v>
      </c>
      <c r="M42" s="72">
        <f t="shared" si="3"/>
        <v>720186.10700000008</v>
      </c>
      <c r="N42" s="98">
        <v>198000</v>
      </c>
      <c r="O42" s="72">
        <f t="shared" si="1"/>
        <v>918186.10700000008</v>
      </c>
    </row>
    <row r="43" spans="1:15" ht="12.75">
      <c r="A43" s="131"/>
      <c r="B43" s="73" t="s">
        <v>152</v>
      </c>
      <c r="C43" s="74">
        <v>175000</v>
      </c>
      <c r="D43" s="75">
        <v>18032</v>
      </c>
      <c r="E43" s="75">
        <v>1444589</v>
      </c>
      <c r="F43" s="75">
        <v>550000</v>
      </c>
      <c r="G43" s="75">
        <v>3181997.7390000001</v>
      </c>
      <c r="H43" s="75">
        <v>75000</v>
      </c>
      <c r="I43" s="75">
        <v>9416342.102</v>
      </c>
      <c r="J43" s="75"/>
      <c r="K43" s="75">
        <v>9519000</v>
      </c>
      <c r="L43" s="72">
        <f t="shared" si="2"/>
        <v>24204960.840999998</v>
      </c>
      <c r="M43" s="72">
        <f t="shared" si="3"/>
        <v>24379960.840999998</v>
      </c>
      <c r="N43" s="98">
        <v>1274725</v>
      </c>
      <c r="O43" s="72">
        <f t="shared" si="1"/>
        <v>25654685.840999998</v>
      </c>
    </row>
    <row r="44" spans="1:15" ht="12.75">
      <c r="A44" s="40"/>
      <c r="B44" s="42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 t="s">
        <v>185</v>
      </c>
    </row>
    <row r="45" spans="1:15" ht="12.75">
      <c r="A45" s="43"/>
      <c r="B45" s="45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2.75">
      <c r="A46" s="135" t="s">
        <v>0</v>
      </c>
      <c r="B46" s="142" t="s">
        <v>96</v>
      </c>
      <c r="C46" s="103" t="s">
        <v>97</v>
      </c>
      <c r="D46" s="103" t="s">
        <v>98</v>
      </c>
      <c r="E46" s="144" t="s">
        <v>99</v>
      </c>
      <c r="F46" s="144" t="s">
        <v>100</v>
      </c>
      <c r="G46" s="144" t="s">
        <v>101</v>
      </c>
      <c r="H46" s="103" t="s">
        <v>102</v>
      </c>
      <c r="I46" s="103" t="s">
        <v>103</v>
      </c>
      <c r="J46" s="103" t="s">
        <v>104</v>
      </c>
      <c r="K46" s="103" t="s">
        <v>105</v>
      </c>
      <c r="L46" s="105" t="s">
        <v>106</v>
      </c>
      <c r="M46" s="105" t="s">
        <v>107</v>
      </c>
      <c r="N46" s="105" t="s">
        <v>108</v>
      </c>
      <c r="O46" s="146" t="s">
        <v>109</v>
      </c>
    </row>
    <row r="47" spans="1:15" ht="12.75">
      <c r="A47" s="136"/>
      <c r="B47" s="148"/>
      <c r="C47" s="69" t="s">
        <v>110</v>
      </c>
      <c r="D47" s="104" t="s">
        <v>111</v>
      </c>
      <c r="E47" s="145"/>
      <c r="F47" s="145"/>
      <c r="G47" s="145"/>
      <c r="H47" s="104" t="s">
        <v>112</v>
      </c>
      <c r="I47" s="104" t="s">
        <v>113</v>
      </c>
      <c r="J47" s="104" t="s">
        <v>114</v>
      </c>
      <c r="K47" s="104" t="s">
        <v>115</v>
      </c>
      <c r="L47" s="106" t="s">
        <v>116</v>
      </c>
      <c r="M47" s="106" t="s">
        <v>182</v>
      </c>
      <c r="N47" s="106" t="s">
        <v>117</v>
      </c>
      <c r="O47" s="147"/>
    </row>
    <row r="48" spans="1:15" ht="12.75">
      <c r="A48" s="39">
        <v>6</v>
      </c>
      <c r="B48" s="73" t="s">
        <v>3</v>
      </c>
      <c r="C48" s="74">
        <v>8628720.4690000005</v>
      </c>
      <c r="D48" s="74">
        <v>966480.40300000005</v>
      </c>
      <c r="E48" s="75"/>
      <c r="F48" s="75"/>
      <c r="G48" s="75">
        <v>823.94399999999996</v>
      </c>
      <c r="H48" s="75"/>
      <c r="I48" s="74">
        <v>33402.75</v>
      </c>
      <c r="J48" s="74">
        <v>317259.15000000002</v>
      </c>
      <c r="K48" s="75"/>
      <c r="L48" s="72">
        <f t="shared" ref="L48:L84" si="7">D48+E48+F48+G48+H48+I48+J48+K48</f>
        <v>1317966.247</v>
      </c>
      <c r="M48" s="72">
        <f t="shared" ref="M48:M84" si="8">C48+D48+E48+F48+G48+H48+I48+J48+K48</f>
        <v>9946686.7160000019</v>
      </c>
      <c r="N48" s="98">
        <v>360000</v>
      </c>
      <c r="O48" s="72">
        <f t="shared" ref="O48:O84" si="9">M48+N48</f>
        <v>10306686.716000002</v>
      </c>
    </row>
    <row r="49" spans="1:15" ht="12.75">
      <c r="A49" s="39">
        <v>7</v>
      </c>
      <c r="B49" s="73" t="s">
        <v>4</v>
      </c>
      <c r="C49" s="74">
        <v>123921.554</v>
      </c>
      <c r="D49" s="74">
        <v>26222</v>
      </c>
      <c r="E49" s="75"/>
      <c r="F49" s="75"/>
      <c r="G49" s="75">
        <v>1220.2460000000001</v>
      </c>
      <c r="H49" s="75">
        <v>1350000</v>
      </c>
      <c r="I49" s="74">
        <v>156597</v>
      </c>
      <c r="J49" s="74">
        <v>8205</v>
      </c>
      <c r="K49" s="75"/>
      <c r="L49" s="72">
        <f t="shared" si="7"/>
        <v>1542244.246</v>
      </c>
      <c r="M49" s="72">
        <f t="shared" si="8"/>
        <v>1666165.8</v>
      </c>
      <c r="N49" s="98">
        <v>160000</v>
      </c>
      <c r="O49" s="72">
        <f t="shared" si="9"/>
        <v>1826165.8</v>
      </c>
    </row>
    <row r="50" spans="1:15" ht="12.75">
      <c r="A50" s="39">
        <v>8</v>
      </c>
      <c r="B50" s="73" t="s">
        <v>5</v>
      </c>
      <c r="C50" s="74">
        <v>3237809.1359999999</v>
      </c>
      <c r="D50" s="74">
        <v>3398198.05</v>
      </c>
      <c r="E50" s="75"/>
      <c r="F50" s="75"/>
      <c r="G50" s="75">
        <v>101879.497</v>
      </c>
      <c r="H50" s="75"/>
      <c r="I50" s="74">
        <v>95654</v>
      </c>
      <c r="J50" s="74">
        <v>361688</v>
      </c>
      <c r="K50" s="75"/>
      <c r="L50" s="72">
        <f t="shared" si="7"/>
        <v>3957419.5469999998</v>
      </c>
      <c r="M50" s="72">
        <f t="shared" si="8"/>
        <v>7195228.6830000002</v>
      </c>
      <c r="N50" s="98">
        <v>1219300</v>
      </c>
      <c r="O50" s="72">
        <f t="shared" si="9"/>
        <v>8414528.6830000002</v>
      </c>
    </row>
    <row r="51" spans="1:15" ht="12.75">
      <c r="A51" s="39">
        <v>9</v>
      </c>
      <c r="B51" s="73" t="s">
        <v>6</v>
      </c>
      <c r="C51" s="74">
        <v>3570223.5189999999</v>
      </c>
      <c r="D51" s="74">
        <v>15009434.25</v>
      </c>
      <c r="E51" s="75"/>
      <c r="F51" s="74"/>
      <c r="G51" s="75">
        <v>32.884</v>
      </c>
      <c r="H51" s="75"/>
      <c r="I51" s="74">
        <v>18892.39</v>
      </c>
      <c r="J51" s="74">
        <v>0</v>
      </c>
      <c r="K51" s="75"/>
      <c r="L51" s="72">
        <f t="shared" si="7"/>
        <v>15028359.524</v>
      </c>
      <c r="M51" s="72">
        <f t="shared" si="8"/>
        <v>18598583.043000001</v>
      </c>
      <c r="N51" s="98">
        <v>17854349.999000002</v>
      </c>
      <c r="O51" s="72">
        <f t="shared" si="9"/>
        <v>36452933.042000003</v>
      </c>
    </row>
    <row r="52" spans="1:15" ht="12.75">
      <c r="A52" s="39">
        <v>10</v>
      </c>
      <c r="B52" s="73" t="s">
        <v>7</v>
      </c>
      <c r="C52" s="74">
        <v>323444.11900000001</v>
      </c>
      <c r="D52" s="74">
        <v>267469.73</v>
      </c>
      <c r="E52" s="75"/>
      <c r="F52" s="75"/>
      <c r="G52" s="75">
        <v>10.861000000000001</v>
      </c>
      <c r="H52" s="75"/>
      <c r="I52" s="74">
        <v>1258.3</v>
      </c>
      <c r="J52" s="74">
        <v>52661</v>
      </c>
      <c r="K52" s="75"/>
      <c r="L52" s="72">
        <f t="shared" si="7"/>
        <v>321399.89099999995</v>
      </c>
      <c r="M52" s="72">
        <f t="shared" si="8"/>
        <v>644844.01</v>
      </c>
      <c r="N52" s="98">
        <v>210000</v>
      </c>
      <c r="O52" s="72">
        <f t="shared" si="9"/>
        <v>854844.01</v>
      </c>
    </row>
    <row r="53" spans="1:15" ht="12.75">
      <c r="A53" s="39">
        <v>11</v>
      </c>
      <c r="B53" s="73" t="s">
        <v>8</v>
      </c>
      <c r="C53" s="74">
        <v>7888426.2910000002</v>
      </c>
      <c r="D53" s="74">
        <v>3240486.7340000002</v>
      </c>
      <c r="E53" s="75"/>
      <c r="F53" s="74"/>
      <c r="G53" s="74">
        <v>5955.5829999999996</v>
      </c>
      <c r="H53" s="75"/>
      <c r="I53" s="74">
        <v>54558.010999999999</v>
      </c>
      <c r="J53" s="74">
        <v>511458.14</v>
      </c>
      <c r="K53" s="75"/>
      <c r="L53" s="72">
        <f t="shared" si="7"/>
        <v>3812458.4680000003</v>
      </c>
      <c r="M53" s="72">
        <f t="shared" si="8"/>
        <v>11700884.759000001</v>
      </c>
      <c r="N53" s="98">
        <v>960600</v>
      </c>
      <c r="O53" s="72">
        <f t="shared" si="9"/>
        <v>12661484.759000001</v>
      </c>
    </row>
    <row r="54" spans="1:15" ht="12.75">
      <c r="A54" s="39">
        <v>12</v>
      </c>
      <c r="B54" s="73" t="s">
        <v>9</v>
      </c>
      <c r="C54" s="74">
        <v>61964.781999999999</v>
      </c>
      <c r="D54" s="74">
        <v>42284.55</v>
      </c>
      <c r="E54" s="75"/>
      <c r="F54" s="75"/>
      <c r="G54" s="75">
        <v>200</v>
      </c>
      <c r="H54" s="75"/>
      <c r="I54" s="74">
        <v>62245</v>
      </c>
      <c r="J54" s="74">
        <v>9575.5</v>
      </c>
      <c r="K54" s="75"/>
      <c r="L54" s="72">
        <f t="shared" si="7"/>
        <v>114305.05</v>
      </c>
      <c r="M54" s="72">
        <f t="shared" si="8"/>
        <v>176269.83199999999</v>
      </c>
      <c r="N54" s="98">
        <v>608000</v>
      </c>
      <c r="O54" s="72">
        <f t="shared" si="9"/>
        <v>784269.83199999994</v>
      </c>
    </row>
    <row r="55" spans="1:15" ht="12.75">
      <c r="A55" s="39">
        <v>13</v>
      </c>
      <c r="B55" s="73" t="s">
        <v>10</v>
      </c>
      <c r="C55" s="74">
        <v>45631.11</v>
      </c>
      <c r="D55" s="74">
        <v>16055.61</v>
      </c>
      <c r="E55" s="75"/>
      <c r="F55" s="75">
        <v>1584000</v>
      </c>
      <c r="G55" s="75">
        <v>439.71</v>
      </c>
      <c r="H55" s="74">
        <v>5807760</v>
      </c>
      <c r="I55" s="74">
        <v>745.64</v>
      </c>
      <c r="J55" s="74">
        <v>2537</v>
      </c>
      <c r="K55" s="75"/>
      <c r="L55" s="72">
        <f t="shared" si="7"/>
        <v>7411537.96</v>
      </c>
      <c r="M55" s="72">
        <f t="shared" si="8"/>
        <v>7457169.0699999994</v>
      </c>
      <c r="N55" s="98">
        <v>84000</v>
      </c>
      <c r="O55" s="72">
        <f t="shared" si="9"/>
        <v>7541169.0699999994</v>
      </c>
    </row>
    <row r="56" spans="1:15" ht="12.75">
      <c r="A56" s="39">
        <v>14</v>
      </c>
      <c r="B56" s="73" t="s">
        <v>11</v>
      </c>
      <c r="C56" s="74">
        <v>102762.929</v>
      </c>
      <c r="D56" s="74">
        <v>57426.688000000002</v>
      </c>
      <c r="E56" s="75"/>
      <c r="F56" s="75"/>
      <c r="G56" s="74">
        <v>23334.724999999999</v>
      </c>
      <c r="H56" s="75"/>
      <c r="I56" s="74">
        <v>43466.1</v>
      </c>
      <c r="J56" s="74">
        <v>9184.9</v>
      </c>
      <c r="K56" s="75"/>
      <c r="L56" s="72">
        <f t="shared" si="7"/>
        <v>133412.413</v>
      </c>
      <c r="M56" s="72">
        <f t="shared" si="8"/>
        <v>236175.342</v>
      </c>
      <c r="N56" s="98">
        <v>160000</v>
      </c>
      <c r="O56" s="72">
        <f t="shared" si="9"/>
        <v>396175.342</v>
      </c>
    </row>
    <row r="57" spans="1:15" ht="12.75">
      <c r="A57" s="39">
        <v>15</v>
      </c>
      <c r="B57" s="73" t="s">
        <v>12</v>
      </c>
      <c r="C57" s="74">
        <v>57862.082999999999</v>
      </c>
      <c r="D57" s="74">
        <v>190906.12299999999</v>
      </c>
      <c r="E57" s="75"/>
      <c r="F57" s="74"/>
      <c r="G57" s="75">
        <v>472.55799999999999</v>
      </c>
      <c r="H57" s="75"/>
      <c r="I57" s="74">
        <v>3396</v>
      </c>
      <c r="J57" s="74">
        <v>1490.8920000000001</v>
      </c>
      <c r="K57" s="75"/>
      <c r="L57" s="72">
        <f t="shared" si="7"/>
        <v>196265.57299999997</v>
      </c>
      <c r="M57" s="72">
        <f t="shared" si="8"/>
        <v>254127.65599999999</v>
      </c>
      <c r="N57" s="98">
        <v>2867343.2749999999</v>
      </c>
      <c r="O57" s="72">
        <f t="shared" si="9"/>
        <v>3121470.9309999999</v>
      </c>
    </row>
    <row r="58" spans="1:15" ht="12.75">
      <c r="A58" s="39">
        <v>16</v>
      </c>
      <c r="B58" s="73" t="s">
        <v>13</v>
      </c>
      <c r="C58" s="74">
        <v>58261.021999999997</v>
      </c>
      <c r="D58" s="74">
        <v>15048.934999999999</v>
      </c>
      <c r="E58" s="75"/>
      <c r="F58" s="74"/>
      <c r="G58" s="74">
        <v>1082513.514</v>
      </c>
      <c r="H58" s="74"/>
      <c r="I58" s="74">
        <v>350</v>
      </c>
      <c r="J58" s="74">
        <v>2671.9119999999998</v>
      </c>
      <c r="K58" s="75"/>
      <c r="L58" s="72">
        <f t="shared" si="7"/>
        <v>1100584.361</v>
      </c>
      <c r="M58" s="72">
        <f t="shared" si="8"/>
        <v>1158845.3829999999</v>
      </c>
      <c r="N58" s="98">
        <v>1770900</v>
      </c>
      <c r="O58" s="72">
        <f t="shared" si="9"/>
        <v>2929745.3829999999</v>
      </c>
    </row>
    <row r="59" spans="1:15" ht="12.75">
      <c r="A59" s="39">
        <v>17</v>
      </c>
      <c r="B59" s="73" t="s">
        <v>14</v>
      </c>
      <c r="C59" s="74">
        <v>136566.416</v>
      </c>
      <c r="D59" s="74">
        <v>336916.46</v>
      </c>
      <c r="E59" s="75"/>
      <c r="F59" s="75"/>
      <c r="G59" s="75">
        <v>27.123999999999999</v>
      </c>
      <c r="H59" s="75"/>
      <c r="I59" s="74">
        <v>526</v>
      </c>
      <c r="J59" s="74">
        <v>12627</v>
      </c>
      <c r="K59" s="75"/>
      <c r="L59" s="72">
        <f t="shared" si="7"/>
        <v>350096.58400000003</v>
      </c>
      <c r="M59" s="72">
        <f t="shared" si="8"/>
        <v>486663.00000000006</v>
      </c>
      <c r="N59" s="98">
        <v>1500000</v>
      </c>
      <c r="O59" s="72">
        <f t="shared" si="9"/>
        <v>1986663</v>
      </c>
    </row>
    <row r="60" spans="1:15" ht="12.75">
      <c r="A60" s="39">
        <v>18</v>
      </c>
      <c r="B60" s="73" t="s">
        <v>15</v>
      </c>
      <c r="C60" s="74">
        <v>201706.56599999999</v>
      </c>
      <c r="D60" s="74">
        <v>25818</v>
      </c>
      <c r="E60" s="75"/>
      <c r="F60" s="74">
        <v>618982</v>
      </c>
      <c r="G60" s="75">
        <v>4671.165</v>
      </c>
      <c r="H60" s="75"/>
      <c r="I60" s="74">
        <v>2391.5500000000002</v>
      </c>
      <c r="J60" s="74">
        <v>3374</v>
      </c>
      <c r="K60" s="75"/>
      <c r="L60" s="72">
        <f t="shared" si="7"/>
        <v>655236.71500000008</v>
      </c>
      <c r="M60" s="72">
        <f t="shared" si="8"/>
        <v>856943.28100000008</v>
      </c>
      <c r="N60" s="98">
        <v>220000</v>
      </c>
      <c r="O60" s="72">
        <f t="shared" si="9"/>
        <v>1076943.281</v>
      </c>
    </row>
    <row r="61" spans="1:15" ht="12.75">
      <c r="A61" s="39">
        <v>19</v>
      </c>
      <c r="B61" s="73" t="s">
        <v>16</v>
      </c>
      <c r="C61" s="74">
        <v>188887.07800000001</v>
      </c>
      <c r="D61" s="74">
        <v>83395</v>
      </c>
      <c r="E61" s="75"/>
      <c r="F61" s="75"/>
      <c r="G61" s="75">
        <v>54.881999999999998</v>
      </c>
      <c r="H61" s="75"/>
      <c r="I61" s="74">
        <v>130</v>
      </c>
      <c r="J61" s="74">
        <v>331</v>
      </c>
      <c r="K61" s="75"/>
      <c r="L61" s="72">
        <f t="shared" si="7"/>
        <v>83910.881999999998</v>
      </c>
      <c r="M61" s="72">
        <f t="shared" si="8"/>
        <v>272797.95999999996</v>
      </c>
      <c r="N61" s="76">
        <v>1154000</v>
      </c>
      <c r="O61" s="72">
        <f t="shared" si="9"/>
        <v>1426797.96</v>
      </c>
    </row>
    <row r="62" spans="1:15" ht="12.75">
      <c r="A62" s="39">
        <v>20</v>
      </c>
      <c r="B62" s="73" t="s">
        <v>17</v>
      </c>
      <c r="C62" s="74">
        <v>44916.597999999998</v>
      </c>
      <c r="D62" s="74">
        <v>3558459.5</v>
      </c>
      <c r="E62" s="75"/>
      <c r="F62" s="75"/>
      <c r="G62" s="75">
        <v>8212.1919999999991</v>
      </c>
      <c r="H62" s="75"/>
      <c r="I62" s="74">
        <v>185</v>
      </c>
      <c r="J62" s="74">
        <v>1582</v>
      </c>
      <c r="K62" s="75"/>
      <c r="L62" s="72">
        <f t="shared" si="7"/>
        <v>3568438.6919999998</v>
      </c>
      <c r="M62" s="72">
        <f t="shared" si="8"/>
        <v>3613355.29</v>
      </c>
      <c r="N62" s="76">
        <v>18000000</v>
      </c>
      <c r="O62" s="72">
        <f t="shared" si="9"/>
        <v>21613355.289999999</v>
      </c>
    </row>
    <row r="63" spans="1:15" ht="12.75">
      <c r="A63" s="39">
        <v>21</v>
      </c>
      <c r="B63" s="73" t="s">
        <v>18</v>
      </c>
      <c r="C63" s="74">
        <v>78789.073000000004</v>
      </c>
      <c r="D63" s="74">
        <v>156157.57</v>
      </c>
      <c r="E63" s="75"/>
      <c r="F63" s="75"/>
      <c r="G63" s="75">
        <v>1889.0419999999999</v>
      </c>
      <c r="H63" s="75"/>
      <c r="I63" s="74">
        <v>20596</v>
      </c>
      <c r="J63" s="74">
        <v>17424</v>
      </c>
      <c r="K63" s="75"/>
      <c r="L63" s="72">
        <f t="shared" si="7"/>
        <v>196066.61199999999</v>
      </c>
      <c r="M63" s="72">
        <f t="shared" si="8"/>
        <v>274855.685</v>
      </c>
      <c r="N63" s="76">
        <v>11000</v>
      </c>
      <c r="O63" s="72">
        <f t="shared" si="9"/>
        <v>285855.685</v>
      </c>
    </row>
    <row r="64" spans="1:15" ht="12.75">
      <c r="A64" s="39">
        <v>22</v>
      </c>
      <c r="B64" s="73" t="s">
        <v>19</v>
      </c>
      <c r="C64" s="74">
        <v>53727.946000000004</v>
      </c>
      <c r="D64" s="74">
        <v>22188.058000000001</v>
      </c>
      <c r="E64" s="75">
        <v>33</v>
      </c>
      <c r="F64" s="74"/>
      <c r="G64" s="75">
        <v>578.45500000000004</v>
      </c>
      <c r="H64" s="75">
        <v>25</v>
      </c>
      <c r="I64" s="74">
        <v>440.5</v>
      </c>
      <c r="J64" s="74">
        <v>6640</v>
      </c>
      <c r="K64" s="75"/>
      <c r="L64" s="72">
        <f t="shared" si="7"/>
        <v>29905.013000000003</v>
      </c>
      <c r="M64" s="72">
        <f t="shared" si="8"/>
        <v>83632.959000000003</v>
      </c>
      <c r="N64" s="76">
        <v>1000000</v>
      </c>
      <c r="O64" s="72">
        <f t="shared" si="9"/>
        <v>1083632.959</v>
      </c>
    </row>
    <row r="65" spans="1:15" ht="12.75">
      <c r="A65" s="39">
        <v>23</v>
      </c>
      <c r="B65" s="73" t="s">
        <v>20</v>
      </c>
      <c r="C65" s="74">
        <v>2723048.4279999998</v>
      </c>
      <c r="D65" s="74">
        <v>624356.37100000004</v>
      </c>
      <c r="E65" s="75"/>
      <c r="F65" s="74"/>
      <c r="G65" s="75">
        <v>762.173</v>
      </c>
      <c r="H65" s="75"/>
      <c r="I65" s="74">
        <v>38237.355000000003</v>
      </c>
      <c r="J65" s="74">
        <v>325197.83899999998</v>
      </c>
      <c r="K65" s="75"/>
      <c r="L65" s="72">
        <f t="shared" si="7"/>
        <v>988553.7379999999</v>
      </c>
      <c r="M65" s="72">
        <f t="shared" si="8"/>
        <v>3711602.1659999997</v>
      </c>
      <c r="N65" s="76">
        <v>800000</v>
      </c>
      <c r="O65" s="72">
        <f t="shared" si="9"/>
        <v>4511602.1659999993</v>
      </c>
    </row>
    <row r="66" spans="1:15" ht="12.75">
      <c r="A66" s="39">
        <v>24</v>
      </c>
      <c r="B66" s="73" t="s">
        <v>21</v>
      </c>
      <c r="C66" s="74">
        <v>61353.824000000001</v>
      </c>
      <c r="D66" s="74">
        <v>3753790.463</v>
      </c>
      <c r="E66" s="75"/>
      <c r="F66" s="74"/>
      <c r="G66" s="75">
        <v>9.2140000000000004</v>
      </c>
      <c r="H66" s="75"/>
      <c r="I66" s="74">
        <v>128.25</v>
      </c>
      <c r="J66" s="74">
        <v>2352.2220000000002</v>
      </c>
      <c r="K66" s="75"/>
      <c r="L66" s="72">
        <f t="shared" si="7"/>
        <v>3756280.1490000002</v>
      </c>
      <c r="M66" s="72">
        <f t="shared" si="8"/>
        <v>3817633.9730000002</v>
      </c>
      <c r="N66" s="98">
        <v>12566958</v>
      </c>
      <c r="O66" s="72">
        <f t="shared" si="9"/>
        <v>16384591.973000001</v>
      </c>
    </row>
    <row r="67" spans="1:15" ht="12.75">
      <c r="A67" s="39">
        <v>25</v>
      </c>
      <c r="B67" s="73" t="s">
        <v>22</v>
      </c>
      <c r="C67" s="74">
        <v>139906</v>
      </c>
      <c r="D67" s="74">
        <v>28256.42</v>
      </c>
      <c r="E67" s="75"/>
      <c r="F67" s="75"/>
      <c r="G67" s="75">
        <v>1655.0229999999999</v>
      </c>
      <c r="H67" s="75"/>
      <c r="I67" s="74">
        <v>1173.0999999999999</v>
      </c>
      <c r="J67" s="74">
        <v>15624.7</v>
      </c>
      <c r="K67" s="75"/>
      <c r="L67" s="72">
        <f t="shared" si="7"/>
        <v>46709.243000000002</v>
      </c>
      <c r="M67" s="72">
        <f t="shared" si="8"/>
        <v>186615.24299999999</v>
      </c>
      <c r="N67" s="98">
        <v>70000</v>
      </c>
      <c r="O67" s="72">
        <f t="shared" si="9"/>
        <v>256615.24299999999</v>
      </c>
    </row>
    <row r="68" spans="1:15" ht="12.75">
      <c r="A68" s="39">
        <v>26</v>
      </c>
      <c r="B68" s="73" t="s">
        <v>23</v>
      </c>
      <c r="C68" s="74">
        <v>11716.891</v>
      </c>
      <c r="D68" s="74">
        <v>3552.181</v>
      </c>
      <c r="E68" s="75"/>
      <c r="F68" s="74"/>
      <c r="G68" s="74">
        <v>570.875</v>
      </c>
      <c r="H68" s="75"/>
      <c r="I68" s="74">
        <v>82</v>
      </c>
      <c r="J68" s="74">
        <v>674</v>
      </c>
      <c r="K68" s="75"/>
      <c r="L68" s="72">
        <f t="shared" si="7"/>
        <v>4879.0560000000005</v>
      </c>
      <c r="M68" s="72">
        <f t="shared" si="8"/>
        <v>16595.947</v>
      </c>
      <c r="N68" s="98">
        <v>150000</v>
      </c>
      <c r="O68" s="72">
        <f t="shared" si="9"/>
        <v>166595.94699999999</v>
      </c>
    </row>
    <row r="69" spans="1:15" ht="12.75">
      <c r="A69" s="47">
        <v>27</v>
      </c>
      <c r="B69" s="82" t="s">
        <v>24</v>
      </c>
      <c r="C69" s="74">
        <v>33220.428</v>
      </c>
      <c r="D69" s="74">
        <v>46123.199999999997</v>
      </c>
      <c r="E69" s="75"/>
      <c r="F69" s="75"/>
      <c r="G69" s="75">
        <v>2227.0050000000001</v>
      </c>
      <c r="H69" s="75"/>
      <c r="I69" s="74">
        <v>60.447000000000003</v>
      </c>
      <c r="J69" s="74">
        <v>5505</v>
      </c>
      <c r="K69" s="75"/>
      <c r="L69" s="72">
        <f t="shared" si="7"/>
        <v>53915.651999999995</v>
      </c>
      <c r="M69" s="72">
        <f t="shared" si="8"/>
        <v>87136.08</v>
      </c>
      <c r="N69" s="98">
        <v>9000</v>
      </c>
      <c r="O69" s="72">
        <f t="shared" si="9"/>
        <v>96136.08</v>
      </c>
    </row>
    <row r="70" spans="1:15" ht="12.75">
      <c r="A70" s="47">
        <v>28</v>
      </c>
      <c r="B70" s="82" t="s">
        <v>25</v>
      </c>
      <c r="C70" s="74">
        <v>9421.2489999999998</v>
      </c>
      <c r="D70" s="74">
        <v>5545.0739999999996</v>
      </c>
      <c r="E70" s="75"/>
      <c r="F70" s="75"/>
      <c r="G70" s="75"/>
      <c r="H70" s="74">
        <v>220000</v>
      </c>
      <c r="I70" s="74">
        <v>136</v>
      </c>
      <c r="J70" s="74">
        <v>4245</v>
      </c>
      <c r="K70" s="75"/>
      <c r="L70" s="72">
        <f t="shared" si="7"/>
        <v>229926.07399999999</v>
      </c>
      <c r="M70" s="72">
        <f t="shared" si="8"/>
        <v>239347.323</v>
      </c>
      <c r="N70" s="98">
        <v>20000</v>
      </c>
      <c r="O70" s="72">
        <f t="shared" si="9"/>
        <v>259347.323</v>
      </c>
    </row>
    <row r="71" spans="1:15" ht="12.75">
      <c r="A71" s="47">
        <v>29</v>
      </c>
      <c r="B71" s="82" t="s">
        <v>26</v>
      </c>
      <c r="C71" s="74">
        <v>13509.941000000001</v>
      </c>
      <c r="D71" s="74">
        <v>14524.7</v>
      </c>
      <c r="E71" s="75"/>
      <c r="F71" s="75"/>
      <c r="G71" s="75"/>
      <c r="H71" s="75"/>
      <c r="I71" s="74">
        <v>705.85400000000004</v>
      </c>
      <c r="J71" s="74">
        <v>5489.25</v>
      </c>
      <c r="K71" s="75"/>
      <c r="L71" s="72">
        <f t="shared" si="7"/>
        <v>20719.804</v>
      </c>
      <c r="M71" s="72">
        <f t="shared" si="8"/>
        <v>34229.745000000003</v>
      </c>
      <c r="N71" s="98">
        <v>3500</v>
      </c>
      <c r="O71" s="72">
        <f t="shared" si="9"/>
        <v>37729.745000000003</v>
      </c>
    </row>
    <row r="72" spans="1:15" ht="12.75">
      <c r="A72" s="47">
        <v>30</v>
      </c>
      <c r="B72" s="82" t="s">
        <v>27</v>
      </c>
      <c r="C72" s="74">
        <v>6977358</v>
      </c>
      <c r="D72" s="75">
        <v>2254244</v>
      </c>
      <c r="E72" s="75"/>
      <c r="F72" s="75">
        <v>595000</v>
      </c>
      <c r="G72" s="75">
        <v>1790200</v>
      </c>
      <c r="H72" s="75">
        <v>990500</v>
      </c>
      <c r="I72" s="75">
        <v>1350200</v>
      </c>
      <c r="J72" s="75">
        <v>950800</v>
      </c>
      <c r="K72" s="75">
        <v>1727153</v>
      </c>
      <c r="L72" s="72">
        <f t="shared" si="7"/>
        <v>9658097</v>
      </c>
      <c r="M72" s="72">
        <f t="shared" si="8"/>
        <v>16635455</v>
      </c>
      <c r="N72" s="98">
        <v>5400847</v>
      </c>
      <c r="O72" s="72">
        <f t="shared" si="9"/>
        <v>22036302</v>
      </c>
    </row>
    <row r="73" spans="1:15" ht="12.75">
      <c r="A73" s="31">
        <v>31</v>
      </c>
      <c r="B73" s="70" t="s">
        <v>154</v>
      </c>
      <c r="C73" s="71">
        <f t="shared" ref="C73:K73" si="10">SUM(C74:C82)</f>
        <v>603826.027</v>
      </c>
      <c r="D73" s="71">
        <f t="shared" si="10"/>
        <v>694821.22100000002</v>
      </c>
      <c r="E73" s="71">
        <f t="shared" si="10"/>
        <v>0</v>
      </c>
      <c r="F73" s="71">
        <f t="shared" si="10"/>
        <v>0</v>
      </c>
      <c r="G73" s="71">
        <f t="shared" si="10"/>
        <v>0</v>
      </c>
      <c r="H73" s="71">
        <f t="shared" si="10"/>
        <v>1022.42</v>
      </c>
      <c r="I73" s="71">
        <f t="shared" si="10"/>
        <v>119855.39</v>
      </c>
      <c r="J73" s="71">
        <f t="shared" si="10"/>
        <v>105095.624</v>
      </c>
      <c r="K73" s="71">
        <f t="shared" si="10"/>
        <v>0</v>
      </c>
      <c r="L73" s="72">
        <f t="shared" si="7"/>
        <v>920794.65500000003</v>
      </c>
      <c r="M73" s="72">
        <f>C73+D73+E73+F73+G73+H73+I73+J73+K73</f>
        <v>1524620.682</v>
      </c>
      <c r="N73" s="71">
        <f t="shared" ref="N73" si="11">SUM(N74:N82)</f>
        <v>8140607.1749999998</v>
      </c>
      <c r="O73" s="72">
        <f t="shared" si="9"/>
        <v>9665227.8570000008</v>
      </c>
    </row>
    <row r="74" spans="1:15" ht="12.75">
      <c r="A74" s="129"/>
      <c r="B74" s="82" t="s">
        <v>155</v>
      </c>
      <c r="C74" s="83">
        <v>216597.728</v>
      </c>
      <c r="D74" s="75">
        <v>69918.385999999999</v>
      </c>
      <c r="E74" s="75"/>
      <c r="F74" s="75"/>
      <c r="G74" s="75"/>
      <c r="H74" s="75">
        <v>5</v>
      </c>
      <c r="I74" s="75">
        <v>2818.5680000000002</v>
      </c>
      <c r="J74" s="75">
        <v>28123.3</v>
      </c>
      <c r="K74" s="75"/>
      <c r="L74" s="72">
        <f t="shared" si="7"/>
        <v>100865.254</v>
      </c>
      <c r="M74" s="72">
        <f t="shared" si="8"/>
        <v>317462.98200000002</v>
      </c>
      <c r="N74" s="76"/>
      <c r="O74" s="72">
        <f t="shared" si="9"/>
        <v>317462.98200000002</v>
      </c>
    </row>
    <row r="75" spans="1:15" ht="12.75">
      <c r="A75" s="130"/>
      <c r="B75" s="82" t="s">
        <v>156</v>
      </c>
      <c r="C75" s="83">
        <v>185697.29</v>
      </c>
      <c r="D75" s="75">
        <v>584026.43099999998</v>
      </c>
      <c r="E75" s="75"/>
      <c r="F75" s="75"/>
      <c r="G75" s="75"/>
      <c r="H75" s="75">
        <v>1017.42</v>
      </c>
      <c r="I75" s="75">
        <v>114665.95</v>
      </c>
      <c r="J75" s="75">
        <v>56980.409</v>
      </c>
      <c r="K75" s="75"/>
      <c r="L75" s="72">
        <f t="shared" si="7"/>
        <v>756690.21</v>
      </c>
      <c r="M75" s="72">
        <f t="shared" si="8"/>
        <v>942387.5</v>
      </c>
      <c r="N75" s="76">
        <v>8126607.1749999998</v>
      </c>
      <c r="O75" s="72">
        <f t="shared" si="9"/>
        <v>9068994.6750000007</v>
      </c>
    </row>
    <row r="76" spans="1:15" ht="12.75">
      <c r="A76" s="130"/>
      <c r="B76" s="82" t="s">
        <v>157</v>
      </c>
      <c r="C76" s="83">
        <v>14476.907999999999</v>
      </c>
      <c r="D76" s="75">
        <v>19892.62</v>
      </c>
      <c r="E76" s="75"/>
      <c r="F76" s="75"/>
      <c r="G76" s="75"/>
      <c r="H76" s="75"/>
      <c r="I76" s="75">
        <v>2175.8719999999998</v>
      </c>
      <c r="J76" s="75">
        <v>5192.915</v>
      </c>
      <c r="K76" s="75"/>
      <c r="L76" s="72">
        <f t="shared" si="7"/>
        <v>27261.406999999999</v>
      </c>
      <c r="M76" s="72">
        <f t="shared" si="8"/>
        <v>41738.315000000002</v>
      </c>
      <c r="N76" s="76"/>
      <c r="O76" s="72">
        <f t="shared" si="9"/>
        <v>41738.315000000002</v>
      </c>
    </row>
    <row r="77" spans="1:15" ht="12.75">
      <c r="A77" s="130"/>
      <c r="B77" s="82" t="s">
        <v>158</v>
      </c>
      <c r="C77" s="74">
        <v>2430.0279999999998</v>
      </c>
      <c r="D77" s="74">
        <v>1442.0250000000001</v>
      </c>
      <c r="E77" s="75"/>
      <c r="F77" s="75"/>
      <c r="G77" s="75"/>
      <c r="H77" s="75"/>
      <c r="I77" s="74">
        <v>60</v>
      </c>
      <c r="J77" s="74">
        <v>4790</v>
      </c>
      <c r="K77" s="75"/>
      <c r="L77" s="72">
        <f t="shared" si="7"/>
        <v>6292.0249999999996</v>
      </c>
      <c r="M77" s="72">
        <f t="shared" si="8"/>
        <v>8722.0529999999999</v>
      </c>
      <c r="N77" s="76">
        <v>9000</v>
      </c>
      <c r="O77" s="72">
        <f t="shared" si="9"/>
        <v>17722.053</v>
      </c>
    </row>
    <row r="78" spans="1:15" ht="12.75">
      <c r="A78" s="130"/>
      <c r="B78" s="82" t="s">
        <v>159</v>
      </c>
      <c r="C78" s="74">
        <v>178344</v>
      </c>
      <c r="D78" s="74">
        <v>16250</v>
      </c>
      <c r="E78" s="75"/>
      <c r="F78" s="75"/>
      <c r="G78" s="75"/>
      <c r="H78" s="75"/>
      <c r="I78" s="74">
        <v>60</v>
      </c>
      <c r="J78" s="74">
        <v>6000</v>
      </c>
      <c r="K78" s="75"/>
      <c r="L78" s="72">
        <f t="shared" si="7"/>
        <v>22310</v>
      </c>
      <c r="M78" s="72">
        <f t="shared" si="8"/>
        <v>200654</v>
      </c>
      <c r="N78" s="76">
        <v>5000</v>
      </c>
      <c r="O78" s="72">
        <f t="shared" si="9"/>
        <v>205654</v>
      </c>
    </row>
    <row r="79" spans="1:15" ht="12.75">
      <c r="A79" s="130"/>
      <c r="B79" s="82" t="s">
        <v>161</v>
      </c>
      <c r="C79" s="74">
        <v>1484.538</v>
      </c>
      <c r="D79" s="74">
        <v>572.00900000000001</v>
      </c>
      <c r="E79" s="75"/>
      <c r="F79" s="75"/>
      <c r="G79" s="75"/>
      <c r="H79" s="75"/>
      <c r="I79" s="74">
        <v>35</v>
      </c>
      <c r="J79" s="74">
        <v>141</v>
      </c>
      <c r="K79" s="75"/>
      <c r="L79" s="72">
        <f t="shared" si="7"/>
        <v>748.00900000000001</v>
      </c>
      <c r="M79" s="72">
        <f t="shared" si="8"/>
        <v>2232.547</v>
      </c>
      <c r="N79" s="76"/>
      <c r="O79" s="72">
        <f t="shared" si="9"/>
        <v>2232.547</v>
      </c>
    </row>
    <row r="80" spans="1:15" ht="12.75">
      <c r="A80" s="130"/>
      <c r="B80" s="82" t="s">
        <v>162</v>
      </c>
      <c r="C80" s="74">
        <v>1446.287</v>
      </c>
      <c r="D80" s="74">
        <v>598.5</v>
      </c>
      <c r="E80" s="75"/>
      <c r="F80" s="75"/>
      <c r="G80" s="75"/>
      <c r="H80" s="75"/>
      <c r="I80" s="74">
        <v>10</v>
      </c>
      <c r="J80" s="74">
        <v>250</v>
      </c>
      <c r="K80" s="75"/>
      <c r="L80" s="72">
        <f t="shared" si="7"/>
        <v>858.5</v>
      </c>
      <c r="M80" s="72">
        <f t="shared" si="8"/>
        <v>2304.7870000000003</v>
      </c>
      <c r="N80" s="76"/>
      <c r="O80" s="72">
        <f t="shared" si="9"/>
        <v>2304.7870000000003</v>
      </c>
    </row>
    <row r="81" spans="1:16" ht="17.100000000000001" customHeight="1">
      <c r="A81" s="130"/>
      <c r="B81" s="82" t="s">
        <v>163</v>
      </c>
      <c r="C81" s="74">
        <v>2118.616</v>
      </c>
      <c r="D81" s="74">
        <v>842.25</v>
      </c>
      <c r="E81" s="75"/>
      <c r="F81" s="75"/>
      <c r="G81" s="75"/>
      <c r="H81" s="75"/>
      <c r="I81" s="74">
        <v>15</v>
      </c>
      <c r="J81" s="74">
        <v>248</v>
      </c>
      <c r="K81" s="75"/>
      <c r="L81" s="72">
        <f t="shared" si="7"/>
        <v>1105.25</v>
      </c>
      <c r="M81" s="72">
        <f t="shared" si="8"/>
        <v>3223.866</v>
      </c>
      <c r="N81" s="76"/>
      <c r="O81" s="72">
        <f t="shared" si="9"/>
        <v>3223.866</v>
      </c>
    </row>
    <row r="82" spans="1:16" ht="17.100000000000001" customHeight="1">
      <c r="A82" s="131"/>
      <c r="B82" s="82" t="s">
        <v>164</v>
      </c>
      <c r="C82" s="74">
        <v>1230.6320000000001</v>
      </c>
      <c r="D82" s="74">
        <v>1279</v>
      </c>
      <c r="E82" s="75"/>
      <c r="F82" s="75"/>
      <c r="G82" s="75"/>
      <c r="H82" s="75"/>
      <c r="I82" s="74">
        <v>15</v>
      </c>
      <c r="J82" s="74">
        <v>3370</v>
      </c>
      <c r="K82" s="75"/>
      <c r="L82" s="72">
        <f t="shared" si="7"/>
        <v>4664</v>
      </c>
      <c r="M82" s="72">
        <f t="shared" si="8"/>
        <v>5894.6319999999996</v>
      </c>
      <c r="N82" s="76"/>
      <c r="O82" s="72">
        <f t="shared" si="9"/>
        <v>5894.6319999999996</v>
      </c>
    </row>
    <row r="83" spans="1:16" ht="17.100000000000001" customHeight="1">
      <c r="A83" s="39">
        <v>32</v>
      </c>
      <c r="B83" s="82" t="s">
        <v>28</v>
      </c>
      <c r="C83" s="74">
        <v>274311.60700000002</v>
      </c>
      <c r="D83" s="74">
        <v>59014.775999999998</v>
      </c>
      <c r="E83" s="75"/>
      <c r="F83" s="75"/>
      <c r="G83" s="75"/>
      <c r="H83" s="75"/>
      <c r="I83" s="74">
        <v>192.5</v>
      </c>
      <c r="J83" s="74">
        <v>623</v>
      </c>
      <c r="K83" s="74">
        <v>37446.18</v>
      </c>
      <c r="L83" s="72">
        <f t="shared" si="7"/>
        <v>97276.456000000006</v>
      </c>
      <c r="M83" s="72">
        <f t="shared" si="8"/>
        <v>371588.06300000002</v>
      </c>
      <c r="N83" s="76">
        <v>28393</v>
      </c>
      <c r="O83" s="72">
        <f t="shared" si="9"/>
        <v>399981.06300000002</v>
      </c>
    </row>
    <row r="84" spans="1:16" ht="17.100000000000001" customHeight="1">
      <c r="A84" s="39">
        <v>33</v>
      </c>
      <c r="B84" s="84" t="s">
        <v>165</v>
      </c>
      <c r="C84" s="74">
        <v>28668.768</v>
      </c>
      <c r="D84" s="74">
        <v>11619.5</v>
      </c>
      <c r="E84" s="75"/>
      <c r="F84" s="75"/>
      <c r="G84" s="75">
        <v>22024.377</v>
      </c>
      <c r="H84" s="75"/>
      <c r="I84" s="74">
        <v>1600</v>
      </c>
      <c r="J84" s="74">
        <v>2900</v>
      </c>
      <c r="K84" s="74"/>
      <c r="L84" s="72">
        <f t="shared" si="7"/>
        <v>38143.877</v>
      </c>
      <c r="M84" s="72">
        <f t="shared" si="8"/>
        <v>66812.64499999999</v>
      </c>
      <c r="N84" s="75">
        <v>30000</v>
      </c>
      <c r="O84" s="72">
        <f t="shared" si="9"/>
        <v>96812.64499999999</v>
      </c>
    </row>
    <row r="85" spans="1:16" ht="17.100000000000001" customHeight="1">
      <c r="A85" s="123" t="s">
        <v>166</v>
      </c>
      <c r="B85" s="124"/>
      <c r="C85" s="71">
        <f t="shared" ref="C85:O85" si="12">C6+C14+C17+C40+C41+C48+C49+C50+C51+C52+C53+C54+C55+C56+C57+C58+C59+C60+C61+C62+C63+C64+C65+C66+C67+C68+C69+C70+C71+C72+C73+C83+C84</f>
        <v>37955233.320000008</v>
      </c>
      <c r="D85" s="71">
        <f t="shared" si="12"/>
        <v>36113182.623000003</v>
      </c>
      <c r="E85" s="71">
        <f t="shared" si="12"/>
        <v>1444622</v>
      </c>
      <c r="F85" s="71">
        <f t="shared" si="12"/>
        <v>3347982</v>
      </c>
      <c r="G85" s="71">
        <f t="shared" si="12"/>
        <v>8629122.3360000011</v>
      </c>
      <c r="H85" s="71">
        <f t="shared" si="12"/>
        <v>9240807.4199999999</v>
      </c>
      <c r="I85" s="71">
        <f t="shared" si="12"/>
        <v>13162602.407000003</v>
      </c>
      <c r="J85" s="71">
        <f t="shared" si="12"/>
        <v>3419967.2230000002</v>
      </c>
      <c r="K85" s="71">
        <f t="shared" si="12"/>
        <v>11283599.18</v>
      </c>
      <c r="L85" s="71">
        <f t="shared" si="12"/>
        <v>86641885.18900001</v>
      </c>
      <c r="M85" s="71">
        <f t="shared" si="12"/>
        <v>124597118.50899999</v>
      </c>
      <c r="N85" s="71">
        <f t="shared" si="12"/>
        <v>78107987.449000001</v>
      </c>
      <c r="O85" s="72">
        <f t="shared" si="12"/>
        <v>202705105.958</v>
      </c>
      <c r="P85" s="52"/>
    </row>
    <row r="86" spans="1:16" ht="17.100000000000001" customHeight="1">
      <c r="A86" s="53"/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68">
        <v>17</v>
      </c>
    </row>
    <row r="88" spans="1:16" ht="17.100000000000001" customHeight="1">
      <c r="O88" s="87"/>
    </row>
    <row r="90" spans="1:16" ht="17.100000000000001" customHeight="1">
      <c r="C90" s="88"/>
    </row>
    <row r="94" spans="1:16" ht="17.100000000000001" customHeight="1">
      <c r="O94" s="87"/>
    </row>
  </sheetData>
  <mergeCells count="19">
    <mergeCell ref="A85:B85"/>
    <mergeCell ref="E46:E47"/>
    <mergeCell ref="F46:F47"/>
    <mergeCell ref="G46:G47"/>
    <mergeCell ref="O46:O47"/>
    <mergeCell ref="A74:A82"/>
    <mergeCell ref="A7:A13"/>
    <mergeCell ref="A18:A27"/>
    <mergeCell ref="A42:A43"/>
    <mergeCell ref="A46:A47"/>
    <mergeCell ref="B46:B47"/>
    <mergeCell ref="A2:O2"/>
    <mergeCell ref="N3:O3"/>
    <mergeCell ref="A4:A5"/>
    <mergeCell ref="B4:B5"/>
    <mergeCell ref="E4:E5"/>
    <mergeCell ref="F4:F5"/>
    <mergeCell ref="G4:G5"/>
    <mergeCell ref="O4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94"/>
  <sheetViews>
    <sheetView rightToLeft="1" topLeftCell="A3" workbookViewId="0">
      <selection activeCell="A18" sqref="A1:XFD1048576"/>
    </sheetView>
  </sheetViews>
  <sheetFormatPr defaultRowHeight="17.100000000000001" customHeight="1"/>
  <cols>
    <col min="1" max="1" width="2.75" style="29" customWidth="1"/>
    <col min="2" max="2" width="31.75" style="67" customWidth="1"/>
    <col min="3" max="3" width="11" style="68" customWidth="1"/>
    <col min="4" max="4" width="11.125" style="68" customWidth="1"/>
    <col min="5" max="5" width="10.625" style="68" customWidth="1"/>
    <col min="6" max="6" width="10.25" style="68" customWidth="1"/>
    <col min="7" max="7" width="10.5" style="68" customWidth="1"/>
    <col min="8" max="8" width="10.625" style="68" customWidth="1"/>
    <col min="9" max="9" width="11.125" style="68" customWidth="1"/>
    <col min="10" max="10" width="10.125" style="68" customWidth="1"/>
    <col min="11" max="11" width="11.5" style="68" customWidth="1"/>
    <col min="12" max="12" width="11.25" style="68" customWidth="1"/>
    <col min="13" max="14" width="11.75" style="68" customWidth="1"/>
    <col min="15" max="15" width="12.875" style="68" customWidth="1"/>
    <col min="16" max="16384" width="9" style="28"/>
  </cols>
  <sheetData>
    <row r="1" spans="1:15" ht="12.75">
      <c r="A1" s="132"/>
      <c r="B1" s="132"/>
      <c r="C1" s="89"/>
    </row>
    <row r="2" spans="1:15" ht="22.5">
      <c r="A2" s="133" t="s">
        <v>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N3" s="141" t="s">
        <v>95</v>
      </c>
      <c r="O3" s="141"/>
    </row>
    <row r="4" spans="1:15" ht="12.75">
      <c r="A4" s="135" t="s">
        <v>0</v>
      </c>
      <c r="B4" s="142" t="s">
        <v>96</v>
      </c>
      <c r="C4" s="103" t="s">
        <v>97</v>
      </c>
      <c r="D4" s="103" t="s">
        <v>98</v>
      </c>
      <c r="E4" s="144" t="s">
        <v>99</v>
      </c>
      <c r="F4" s="144" t="s">
        <v>100</v>
      </c>
      <c r="G4" s="144" t="s">
        <v>101</v>
      </c>
      <c r="H4" s="103" t="s">
        <v>102</v>
      </c>
      <c r="I4" s="103" t="s">
        <v>103</v>
      </c>
      <c r="J4" s="103" t="s">
        <v>104</v>
      </c>
      <c r="K4" s="103" t="s">
        <v>105</v>
      </c>
      <c r="L4" s="105" t="s">
        <v>106</v>
      </c>
      <c r="M4" s="105" t="s">
        <v>107</v>
      </c>
      <c r="N4" s="105" t="s">
        <v>108</v>
      </c>
      <c r="O4" s="146" t="s">
        <v>109</v>
      </c>
    </row>
    <row r="5" spans="1:15" ht="12.75">
      <c r="A5" s="136"/>
      <c r="B5" s="143"/>
      <c r="C5" s="69" t="s">
        <v>110</v>
      </c>
      <c r="D5" s="104" t="s">
        <v>111</v>
      </c>
      <c r="E5" s="145"/>
      <c r="F5" s="145"/>
      <c r="G5" s="145"/>
      <c r="H5" s="104" t="s">
        <v>112</v>
      </c>
      <c r="I5" s="104" t="s">
        <v>113</v>
      </c>
      <c r="J5" s="104" t="s">
        <v>114</v>
      </c>
      <c r="K5" s="104" t="s">
        <v>115</v>
      </c>
      <c r="L5" s="106" t="s">
        <v>116</v>
      </c>
      <c r="M5" s="106" t="s">
        <v>182</v>
      </c>
      <c r="N5" s="106" t="s">
        <v>117</v>
      </c>
      <c r="O5" s="147"/>
    </row>
    <row r="6" spans="1:15" ht="12.75">
      <c r="A6" s="31">
        <v>1</v>
      </c>
      <c r="B6" s="70" t="s">
        <v>118</v>
      </c>
      <c r="C6" s="90">
        <f>SUM(C7:C13)</f>
        <v>281946</v>
      </c>
      <c r="D6" s="90">
        <f t="shared" ref="D6:K6" si="0">SUM(D7:D13)</f>
        <v>102510</v>
      </c>
      <c r="E6" s="90">
        <f t="shared" si="0"/>
        <v>0</v>
      </c>
      <c r="F6" s="90">
        <f t="shared" si="0"/>
        <v>0</v>
      </c>
      <c r="G6" s="71">
        <f t="shared" si="0"/>
        <v>1735</v>
      </c>
      <c r="H6" s="90">
        <f t="shared" si="0"/>
        <v>0</v>
      </c>
      <c r="I6" s="90">
        <f t="shared" si="0"/>
        <v>107114</v>
      </c>
      <c r="J6" s="90">
        <f t="shared" si="0"/>
        <v>8750</v>
      </c>
      <c r="K6" s="90">
        <f t="shared" si="0"/>
        <v>0</v>
      </c>
      <c r="L6" s="91">
        <f>D6+E6+F6+G6+H6+I6+J6+K6</f>
        <v>220109</v>
      </c>
      <c r="M6" s="91">
        <f>C6+D6+E6+F6+G6+H6+I6+J6+K6</f>
        <v>502055</v>
      </c>
      <c r="N6" s="91">
        <f>SUM(N7:N13)</f>
        <v>68000</v>
      </c>
      <c r="O6" s="91">
        <f t="shared" ref="O6:O43" si="1">M6+N6</f>
        <v>570055</v>
      </c>
    </row>
    <row r="7" spans="1:15" ht="12.75">
      <c r="A7" s="129"/>
      <c r="B7" s="73" t="s">
        <v>119</v>
      </c>
      <c r="C7" s="92">
        <v>106207</v>
      </c>
      <c r="D7" s="92">
        <v>52904</v>
      </c>
      <c r="E7" s="93"/>
      <c r="F7" s="93"/>
      <c r="G7" s="92">
        <v>1715</v>
      </c>
      <c r="H7" s="92"/>
      <c r="I7" s="92">
        <v>6540</v>
      </c>
      <c r="J7" s="92">
        <v>1000</v>
      </c>
      <c r="K7" s="93"/>
      <c r="L7" s="91">
        <f t="shared" ref="L7:L43" si="2">D7+E7+F7+G7+H7+I7+J7+K7</f>
        <v>62159</v>
      </c>
      <c r="M7" s="91">
        <f t="shared" ref="M7:M43" si="3">C7+D7+E7+F7+G7+H7+I7+J7+K7</f>
        <v>168366</v>
      </c>
      <c r="N7" s="94">
        <v>60000</v>
      </c>
      <c r="O7" s="91">
        <f t="shared" si="1"/>
        <v>228366</v>
      </c>
    </row>
    <row r="8" spans="1:15" ht="12.75">
      <c r="A8" s="130"/>
      <c r="B8" s="73" t="s">
        <v>120</v>
      </c>
      <c r="C8" s="92">
        <v>23286</v>
      </c>
      <c r="D8" s="92">
        <v>912</v>
      </c>
      <c r="E8" s="93"/>
      <c r="F8" s="93"/>
      <c r="G8" s="93"/>
      <c r="H8" s="93"/>
      <c r="I8" s="93">
        <v>0</v>
      </c>
      <c r="J8" s="92">
        <v>500</v>
      </c>
      <c r="K8" s="93"/>
      <c r="L8" s="91">
        <f t="shared" si="2"/>
        <v>1412</v>
      </c>
      <c r="M8" s="91">
        <f t="shared" si="3"/>
        <v>24698</v>
      </c>
      <c r="N8" s="94"/>
      <c r="O8" s="91">
        <f t="shared" si="1"/>
        <v>24698</v>
      </c>
    </row>
    <row r="9" spans="1:15" ht="12.75">
      <c r="A9" s="130"/>
      <c r="B9" s="73" t="s">
        <v>121</v>
      </c>
      <c r="C9" s="92">
        <v>16710</v>
      </c>
      <c r="D9" s="92">
        <v>851</v>
      </c>
      <c r="E9" s="93"/>
      <c r="F9" s="93"/>
      <c r="G9" s="93"/>
      <c r="H9" s="93"/>
      <c r="I9" s="92">
        <v>100035</v>
      </c>
      <c r="J9" s="92">
        <v>0</v>
      </c>
      <c r="K9" s="93"/>
      <c r="L9" s="91">
        <f t="shared" si="2"/>
        <v>100886</v>
      </c>
      <c r="M9" s="91">
        <f t="shared" si="3"/>
        <v>117596</v>
      </c>
      <c r="N9" s="94"/>
      <c r="O9" s="91">
        <f t="shared" si="1"/>
        <v>117596</v>
      </c>
    </row>
    <row r="10" spans="1:15" ht="12.75">
      <c r="A10" s="130"/>
      <c r="B10" s="73" t="s">
        <v>122</v>
      </c>
      <c r="C10" s="92">
        <v>1211</v>
      </c>
      <c r="D10" s="92">
        <v>198</v>
      </c>
      <c r="E10" s="93"/>
      <c r="F10" s="93"/>
      <c r="G10" s="93"/>
      <c r="H10" s="93"/>
      <c r="I10" s="92">
        <v>15</v>
      </c>
      <c r="J10" s="92">
        <v>0</v>
      </c>
      <c r="K10" s="93"/>
      <c r="L10" s="91">
        <f t="shared" si="2"/>
        <v>213</v>
      </c>
      <c r="M10" s="91">
        <f t="shared" si="3"/>
        <v>1424</v>
      </c>
      <c r="N10" s="94"/>
      <c r="O10" s="91">
        <f t="shared" si="1"/>
        <v>1424</v>
      </c>
    </row>
    <row r="11" spans="1:15" ht="12.75">
      <c r="A11" s="130"/>
      <c r="B11" s="73" t="s">
        <v>123</v>
      </c>
      <c r="C11" s="92">
        <v>66778</v>
      </c>
      <c r="D11" s="92">
        <v>23176</v>
      </c>
      <c r="E11" s="93"/>
      <c r="F11" s="93"/>
      <c r="G11" s="93">
        <v>20</v>
      </c>
      <c r="H11" s="93"/>
      <c r="I11" s="92">
        <v>199</v>
      </c>
      <c r="J11" s="92">
        <v>1450</v>
      </c>
      <c r="K11" s="93"/>
      <c r="L11" s="91">
        <f t="shared" si="2"/>
        <v>24845</v>
      </c>
      <c r="M11" s="91">
        <f t="shared" si="3"/>
        <v>91623</v>
      </c>
      <c r="N11" s="94">
        <v>5000</v>
      </c>
      <c r="O11" s="91">
        <f t="shared" si="1"/>
        <v>96623</v>
      </c>
    </row>
    <row r="12" spans="1:15" ht="12.75">
      <c r="A12" s="130"/>
      <c r="B12" s="73" t="s">
        <v>124</v>
      </c>
      <c r="C12" s="92">
        <v>59468</v>
      </c>
      <c r="D12" s="92">
        <v>14955</v>
      </c>
      <c r="E12" s="93"/>
      <c r="F12" s="93"/>
      <c r="G12" s="93"/>
      <c r="H12" s="93"/>
      <c r="I12" s="92">
        <v>250</v>
      </c>
      <c r="J12" s="92">
        <v>3000</v>
      </c>
      <c r="K12" s="93"/>
      <c r="L12" s="91">
        <f t="shared" si="2"/>
        <v>18205</v>
      </c>
      <c r="M12" s="91">
        <f t="shared" si="3"/>
        <v>77673</v>
      </c>
      <c r="N12" s="94">
        <v>3000</v>
      </c>
      <c r="O12" s="91">
        <f t="shared" si="1"/>
        <v>80673</v>
      </c>
    </row>
    <row r="13" spans="1:15" ht="12.75">
      <c r="A13" s="131"/>
      <c r="B13" s="73" t="s">
        <v>178</v>
      </c>
      <c r="C13" s="92">
        <v>8286</v>
      </c>
      <c r="D13" s="92">
        <v>9514</v>
      </c>
      <c r="E13" s="93"/>
      <c r="F13" s="93"/>
      <c r="G13" s="93"/>
      <c r="H13" s="93"/>
      <c r="I13" s="92">
        <v>75</v>
      </c>
      <c r="J13" s="92">
        <v>2800</v>
      </c>
      <c r="K13" s="93"/>
      <c r="L13" s="91">
        <f t="shared" si="2"/>
        <v>12389</v>
      </c>
      <c r="M13" s="91">
        <f t="shared" si="3"/>
        <v>20675</v>
      </c>
      <c r="N13" s="94"/>
      <c r="O13" s="91">
        <f t="shared" si="1"/>
        <v>20675</v>
      </c>
    </row>
    <row r="14" spans="1:15" ht="12.75">
      <c r="A14" s="39">
        <v>2</v>
      </c>
      <c r="B14" s="70" t="s">
        <v>1</v>
      </c>
      <c r="C14" s="90">
        <f>C15+C16</f>
        <v>74538</v>
      </c>
      <c r="D14" s="90">
        <f t="shared" ref="D14:K14" si="4">D15+D16</f>
        <v>12061</v>
      </c>
      <c r="E14" s="90">
        <f t="shared" si="4"/>
        <v>0</v>
      </c>
      <c r="F14" s="90">
        <f t="shared" si="4"/>
        <v>0</v>
      </c>
      <c r="G14" s="90">
        <f t="shared" si="4"/>
        <v>12</v>
      </c>
      <c r="H14" s="90">
        <f t="shared" si="4"/>
        <v>0</v>
      </c>
      <c r="I14" s="90">
        <f t="shared" si="4"/>
        <v>672</v>
      </c>
      <c r="J14" s="90">
        <f t="shared" si="4"/>
        <v>1042</v>
      </c>
      <c r="K14" s="90">
        <f t="shared" si="4"/>
        <v>0</v>
      </c>
      <c r="L14" s="91">
        <f t="shared" si="2"/>
        <v>13787</v>
      </c>
      <c r="M14" s="91">
        <f t="shared" si="3"/>
        <v>88325</v>
      </c>
      <c r="N14" s="91">
        <f>N15+N16</f>
        <v>11300</v>
      </c>
      <c r="O14" s="91">
        <f t="shared" si="1"/>
        <v>99625</v>
      </c>
    </row>
    <row r="15" spans="1:15" ht="12.75">
      <c r="A15" s="39"/>
      <c r="B15" s="73" t="s">
        <v>125</v>
      </c>
      <c r="C15" s="92">
        <v>71606</v>
      </c>
      <c r="D15" s="92">
        <v>11620</v>
      </c>
      <c r="E15" s="93"/>
      <c r="F15" s="93"/>
      <c r="G15" s="93"/>
      <c r="H15" s="92"/>
      <c r="I15" s="92">
        <v>543</v>
      </c>
      <c r="J15" s="92">
        <v>1000</v>
      </c>
      <c r="K15" s="93"/>
      <c r="L15" s="91">
        <f t="shared" si="2"/>
        <v>13163</v>
      </c>
      <c r="M15" s="91">
        <f t="shared" si="3"/>
        <v>84769</v>
      </c>
      <c r="N15" s="94">
        <v>10000</v>
      </c>
      <c r="O15" s="91">
        <f t="shared" si="1"/>
        <v>94769</v>
      </c>
    </row>
    <row r="16" spans="1:15" ht="12.75">
      <c r="A16" s="39"/>
      <c r="B16" s="73" t="s">
        <v>126</v>
      </c>
      <c r="C16" s="92">
        <v>2932</v>
      </c>
      <c r="D16" s="92">
        <v>441</v>
      </c>
      <c r="E16" s="93"/>
      <c r="F16" s="93"/>
      <c r="G16" s="93">
        <v>12</v>
      </c>
      <c r="H16" s="93"/>
      <c r="I16" s="92">
        <v>129</v>
      </c>
      <c r="J16" s="92">
        <v>42</v>
      </c>
      <c r="K16" s="93"/>
      <c r="L16" s="91">
        <f t="shared" si="2"/>
        <v>624</v>
      </c>
      <c r="M16" s="91">
        <f t="shared" si="3"/>
        <v>3556</v>
      </c>
      <c r="N16" s="94">
        <v>1300</v>
      </c>
      <c r="O16" s="91">
        <f t="shared" si="1"/>
        <v>4856</v>
      </c>
    </row>
    <row r="17" spans="1:15" ht="12.75">
      <c r="A17" s="31">
        <v>3</v>
      </c>
      <c r="B17" s="70" t="s">
        <v>127</v>
      </c>
      <c r="C17" s="90">
        <f t="shared" ref="C17:O17" si="5">SUM(C18:C39)</f>
        <v>980325</v>
      </c>
      <c r="D17" s="90">
        <f t="shared" si="5"/>
        <v>341187</v>
      </c>
      <c r="E17" s="90">
        <f t="shared" si="5"/>
        <v>0</v>
      </c>
      <c r="F17" s="90">
        <f t="shared" si="5"/>
        <v>0</v>
      </c>
      <c r="G17" s="90">
        <f t="shared" si="5"/>
        <v>172588</v>
      </c>
      <c r="H17" s="90">
        <f t="shared" si="5"/>
        <v>504385</v>
      </c>
      <c r="I17" s="90">
        <f t="shared" si="5"/>
        <v>281461</v>
      </c>
      <c r="J17" s="90">
        <f t="shared" si="5"/>
        <v>46867</v>
      </c>
      <c r="K17" s="90">
        <f t="shared" si="5"/>
        <v>0</v>
      </c>
      <c r="L17" s="90">
        <f t="shared" si="5"/>
        <v>1346488</v>
      </c>
      <c r="M17" s="90">
        <f t="shared" si="5"/>
        <v>2326813</v>
      </c>
      <c r="N17" s="91">
        <f t="shared" si="5"/>
        <v>995885</v>
      </c>
      <c r="O17" s="91">
        <f t="shared" si="5"/>
        <v>3322698</v>
      </c>
    </row>
    <row r="18" spans="1:15" ht="12.75">
      <c r="A18" s="129"/>
      <c r="B18" s="73" t="s">
        <v>128</v>
      </c>
      <c r="C18" s="92">
        <v>49045</v>
      </c>
      <c r="D18" s="92">
        <v>29579</v>
      </c>
      <c r="E18" s="93"/>
      <c r="F18" s="93"/>
      <c r="G18" s="93">
        <v>944</v>
      </c>
      <c r="H18" s="93"/>
      <c r="I18" s="92">
        <v>425</v>
      </c>
      <c r="J18" s="92">
        <v>2750</v>
      </c>
      <c r="K18" s="93"/>
      <c r="L18" s="91">
        <f t="shared" si="2"/>
        <v>33698</v>
      </c>
      <c r="M18" s="91">
        <f t="shared" si="3"/>
        <v>82743</v>
      </c>
      <c r="N18" s="94">
        <v>12000</v>
      </c>
      <c r="O18" s="91">
        <f>M18+N18</f>
        <v>94743</v>
      </c>
    </row>
    <row r="19" spans="1:15" ht="12.75">
      <c r="A19" s="130"/>
      <c r="B19" s="73" t="s">
        <v>129</v>
      </c>
      <c r="C19" s="92">
        <v>154940</v>
      </c>
      <c r="D19" s="92">
        <v>28945</v>
      </c>
      <c r="E19" s="93"/>
      <c r="F19" s="93"/>
      <c r="G19" s="93"/>
      <c r="H19" s="93">
        <v>504385</v>
      </c>
      <c r="I19" s="92">
        <v>173431</v>
      </c>
      <c r="J19" s="92">
        <v>2000</v>
      </c>
      <c r="K19" s="93"/>
      <c r="L19" s="91">
        <f t="shared" si="2"/>
        <v>708761</v>
      </c>
      <c r="M19" s="91">
        <f t="shared" si="3"/>
        <v>863701</v>
      </c>
      <c r="N19" s="94">
        <v>40000</v>
      </c>
      <c r="O19" s="91">
        <f t="shared" si="1"/>
        <v>903701</v>
      </c>
    </row>
    <row r="20" spans="1:15" ht="12.75">
      <c r="A20" s="130"/>
      <c r="B20" s="73" t="s">
        <v>130</v>
      </c>
      <c r="C20" s="92">
        <v>3285</v>
      </c>
      <c r="D20" s="92">
        <v>746</v>
      </c>
      <c r="E20" s="93"/>
      <c r="F20" s="93"/>
      <c r="G20" s="93"/>
      <c r="H20" s="93"/>
      <c r="I20" s="92">
        <v>100</v>
      </c>
      <c r="J20" s="92">
        <v>250</v>
      </c>
      <c r="K20" s="93"/>
      <c r="L20" s="91">
        <f t="shared" si="2"/>
        <v>1096</v>
      </c>
      <c r="M20" s="91">
        <f t="shared" si="3"/>
        <v>4381</v>
      </c>
      <c r="N20" s="94"/>
      <c r="O20" s="91">
        <f t="shared" si="1"/>
        <v>4381</v>
      </c>
    </row>
    <row r="21" spans="1:15" ht="12.75">
      <c r="A21" s="130"/>
      <c r="B21" s="73" t="s">
        <v>131</v>
      </c>
      <c r="C21" s="92">
        <v>6463</v>
      </c>
      <c r="D21" s="92">
        <v>1935</v>
      </c>
      <c r="E21" s="93"/>
      <c r="F21" s="93"/>
      <c r="G21" s="93"/>
      <c r="H21" s="93"/>
      <c r="I21" s="92">
        <v>100</v>
      </c>
      <c r="J21" s="92">
        <v>250</v>
      </c>
      <c r="K21" s="93"/>
      <c r="L21" s="91">
        <f t="shared" si="2"/>
        <v>2285</v>
      </c>
      <c r="M21" s="91">
        <f t="shared" si="3"/>
        <v>8748</v>
      </c>
      <c r="N21" s="94"/>
      <c r="O21" s="91">
        <f t="shared" si="1"/>
        <v>8748</v>
      </c>
    </row>
    <row r="22" spans="1:15" ht="12.75">
      <c r="A22" s="130"/>
      <c r="B22" s="73" t="s">
        <v>132</v>
      </c>
      <c r="C22" s="92">
        <v>6000</v>
      </c>
      <c r="D22" s="92">
        <v>2210</v>
      </c>
      <c r="E22" s="93"/>
      <c r="F22" s="93"/>
      <c r="G22" s="93"/>
      <c r="H22" s="93"/>
      <c r="I22" s="92">
        <v>100</v>
      </c>
      <c r="J22" s="92">
        <v>250</v>
      </c>
      <c r="K22" s="93"/>
      <c r="L22" s="91">
        <f t="shared" si="2"/>
        <v>2560</v>
      </c>
      <c r="M22" s="91">
        <f t="shared" si="3"/>
        <v>8560</v>
      </c>
      <c r="N22" s="94"/>
      <c r="O22" s="91">
        <f t="shared" si="1"/>
        <v>8560</v>
      </c>
    </row>
    <row r="23" spans="1:15" ht="12.75">
      <c r="A23" s="130"/>
      <c r="B23" s="73" t="s">
        <v>133</v>
      </c>
      <c r="C23" s="92">
        <v>13452</v>
      </c>
      <c r="D23" s="92">
        <v>4118</v>
      </c>
      <c r="E23" s="93"/>
      <c r="F23" s="93"/>
      <c r="G23" s="93"/>
      <c r="H23" s="93"/>
      <c r="I23" s="92">
        <v>50</v>
      </c>
      <c r="J23" s="92">
        <v>1180</v>
      </c>
      <c r="K23" s="93"/>
      <c r="L23" s="91">
        <f t="shared" si="2"/>
        <v>5348</v>
      </c>
      <c r="M23" s="91">
        <f t="shared" si="3"/>
        <v>18800</v>
      </c>
      <c r="N23" s="94">
        <v>1000</v>
      </c>
      <c r="O23" s="91">
        <f t="shared" si="1"/>
        <v>19800</v>
      </c>
    </row>
    <row r="24" spans="1:15" ht="12.75">
      <c r="A24" s="130"/>
      <c r="B24" s="73" t="s">
        <v>134</v>
      </c>
      <c r="C24" s="92">
        <v>1169</v>
      </c>
      <c r="D24" s="92">
        <v>506</v>
      </c>
      <c r="E24" s="93"/>
      <c r="F24" s="93"/>
      <c r="G24" s="93"/>
      <c r="H24" s="93"/>
      <c r="I24" s="92">
        <v>1</v>
      </c>
      <c r="J24" s="92">
        <v>260</v>
      </c>
      <c r="K24" s="93"/>
      <c r="L24" s="91">
        <f t="shared" si="2"/>
        <v>767</v>
      </c>
      <c r="M24" s="91">
        <f t="shared" si="3"/>
        <v>1936</v>
      </c>
      <c r="N24" s="94">
        <v>1685</v>
      </c>
      <c r="O24" s="91">
        <f t="shared" si="1"/>
        <v>3621</v>
      </c>
    </row>
    <row r="25" spans="1:15" ht="12.75">
      <c r="A25" s="130"/>
      <c r="B25" s="73" t="s">
        <v>135</v>
      </c>
      <c r="C25" s="92">
        <v>54808</v>
      </c>
      <c r="D25" s="92">
        <v>67720</v>
      </c>
      <c r="E25" s="93"/>
      <c r="F25" s="93"/>
      <c r="G25" s="92">
        <v>171532</v>
      </c>
      <c r="H25" s="92"/>
      <c r="I25" s="92">
        <v>397</v>
      </c>
      <c r="J25" s="92">
        <v>2165</v>
      </c>
      <c r="K25" s="93"/>
      <c r="L25" s="91">
        <f t="shared" si="2"/>
        <v>241814</v>
      </c>
      <c r="M25" s="91">
        <f t="shared" si="3"/>
        <v>296622</v>
      </c>
      <c r="N25" s="94">
        <v>350000</v>
      </c>
      <c r="O25" s="91">
        <f t="shared" si="1"/>
        <v>646622</v>
      </c>
    </row>
    <row r="26" spans="1:15" ht="12.75">
      <c r="A26" s="130"/>
      <c r="B26" s="73" t="s">
        <v>136</v>
      </c>
      <c r="C26" s="92">
        <v>1573</v>
      </c>
      <c r="D26" s="92">
        <v>3275</v>
      </c>
      <c r="E26" s="93"/>
      <c r="F26" s="93"/>
      <c r="G26" s="93"/>
      <c r="H26" s="93"/>
      <c r="I26" s="92">
        <v>10</v>
      </c>
      <c r="J26" s="92">
        <v>45</v>
      </c>
      <c r="K26" s="93"/>
      <c r="L26" s="91">
        <f t="shared" si="2"/>
        <v>3330</v>
      </c>
      <c r="M26" s="91">
        <f t="shared" si="3"/>
        <v>4903</v>
      </c>
      <c r="N26" s="94"/>
      <c r="O26" s="91">
        <f t="shared" si="1"/>
        <v>4903</v>
      </c>
    </row>
    <row r="27" spans="1:15" ht="12.75">
      <c r="A27" s="130"/>
      <c r="B27" s="73" t="s">
        <v>137</v>
      </c>
      <c r="C27" s="92">
        <v>159277</v>
      </c>
      <c r="D27" s="92">
        <v>116654</v>
      </c>
      <c r="E27" s="93"/>
      <c r="F27" s="93"/>
      <c r="G27" s="93">
        <v>112</v>
      </c>
      <c r="H27" s="92"/>
      <c r="I27" s="92">
        <v>352</v>
      </c>
      <c r="J27" s="92">
        <v>20227</v>
      </c>
      <c r="K27" s="93"/>
      <c r="L27" s="91">
        <f t="shared" si="2"/>
        <v>137345</v>
      </c>
      <c r="M27" s="91">
        <f t="shared" si="3"/>
        <v>296622</v>
      </c>
      <c r="N27" s="94">
        <v>250000</v>
      </c>
      <c r="O27" s="91">
        <f t="shared" si="1"/>
        <v>546622</v>
      </c>
    </row>
    <row r="28" spans="1:15" ht="12.75">
      <c r="A28" s="102"/>
      <c r="B28" s="73" t="s">
        <v>138</v>
      </c>
      <c r="C28" s="92">
        <v>3614</v>
      </c>
      <c r="D28" s="92">
        <v>1053</v>
      </c>
      <c r="E28" s="93"/>
      <c r="F28" s="93"/>
      <c r="G28" s="93"/>
      <c r="H28" s="93"/>
      <c r="I28" s="92">
        <v>17</v>
      </c>
      <c r="J28" s="92">
        <v>219</v>
      </c>
      <c r="K28" s="93"/>
      <c r="L28" s="91">
        <f t="shared" si="2"/>
        <v>1289</v>
      </c>
      <c r="M28" s="91">
        <f t="shared" si="3"/>
        <v>4903</v>
      </c>
      <c r="N28" s="94"/>
      <c r="O28" s="91">
        <f>M28+N28</f>
        <v>4903</v>
      </c>
    </row>
    <row r="29" spans="1:15" ht="12.75">
      <c r="A29" s="102"/>
      <c r="B29" s="73" t="s">
        <v>139</v>
      </c>
      <c r="C29" s="92">
        <v>3992</v>
      </c>
      <c r="D29" s="92">
        <v>2868</v>
      </c>
      <c r="E29" s="93"/>
      <c r="F29" s="93"/>
      <c r="G29" s="93"/>
      <c r="H29" s="92"/>
      <c r="I29" s="92">
        <v>91</v>
      </c>
      <c r="J29" s="92">
        <v>790</v>
      </c>
      <c r="K29" s="93"/>
      <c r="L29" s="91">
        <f t="shared" si="2"/>
        <v>3749</v>
      </c>
      <c r="M29" s="91">
        <f t="shared" si="3"/>
        <v>7741</v>
      </c>
      <c r="N29" s="94">
        <v>15000</v>
      </c>
      <c r="O29" s="91">
        <f t="shared" si="1"/>
        <v>22741</v>
      </c>
    </row>
    <row r="30" spans="1:15" ht="12.75">
      <c r="A30" s="102"/>
      <c r="B30" s="73" t="s">
        <v>140</v>
      </c>
      <c r="C30" s="92">
        <v>1177</v>
      </c>
      <c r="D30" s="92">
        <v>243</v>
      </c>
      <c r="E30" s="93"/>
      <c r="F30" s="93"/>
      <c r="G30" s="93"/>
      <c r="H30" s="93"/>
      <c r="I30" s="92">
        <v>5</v>
      </c>
      <c r="J30" s="92">
        <v>19</v>
      </c>
      <c r="K30" s="93"/>
      <c r="L30" s="91">
        <f t="shared" si="2"/>
        <v>267</v>
      </c>
      <c r="M30" s="91">
        <f t="shared" si="3"/>
        <v>1444</v>
      </c>
      <c r="N30" s="94"/>
      <c r="O30" s="91">
        <f t="shared" si="1"/>
        <v>1444</v>
      </c>
    </row>
    <row r="31" spans="1:15" ht="12.75">
      <c r="A31" s="102"/>
      <c r="B31" s="73" t="s">
        <v>141</v>
      </c>
      <c r="C31" s="92">
        <v>55191</v>
      </c>
      <c r="D31" s="92">
        <v>6662</v>
      </c>
      <c r="E31" s="93"/>
      <c r="F31" s="93"/>
      <c r="G31" s="93"/>
      <c r="H31" s="93"/>
      <c r="I31" s="92">
        <v>2498</v>
      </c>
      <c r="J31" s="92">
        <v>830</v>
      </c>
      <c r="K31" s="93"/>
      <c r="L31" s="91">
        <f t="shared" si="2"/>
        <v>9990</v>
      </c>
      <c r="M31" s="91">
        <f t="shared" si="3"/>
        <v>65181</v>
      </c>
      <c r="N31" s="94"/>
      <c r="O31" s="91">
        <f t="shared" si="1"/>
        <v>65181</v>
      </c>
    </row>
    <row r="32" spans="1:15" ht="12.75">
      <c r="A32" s="102"/>
      <c r="B32" s="73" t="s">
        <v>142</v>
      </c>
      <c r="C32" s="92">
        <v>196665</v>
      </c>
      <c r="D32" s="92">
        <v>34123</v>
      </c>
      <c r="E32" s="93"/>
      <c r="F32" s="93"/>
      <c r="G32" s="93"/>
      <c r="H32" s="93"/>
      <c r="I32" s="92">
        <v>572</v>
      </c>
      <c r="J32" s="92">
        <v>10750</v>
      </c>
      <c r="K32" s="93"/>
      <c r="L32" s="91">
        <f t="shared" si="2"/>
        <v>45445</v>
      </c>
      <c r="M32" s="91">
        <f t="shared" si="3"/>
        <v>242110</v>
      </c>
      <c r="N32" s="94">
        <v>28000</v>
      </c>
      <c r="O32" s="91">
        <f t="shared" si="1"/>
        <v>270110</v>
      </c>
    </row>
    <row r="33" spans="1:15" ht="12.75">
      <c r="A33" s="102"/>
      <c r="B33" s="73" t="s">
        <v>143</v>
      </c>
      <c r="C33" s="92">
        <v>2871</v>
      </c>
      <c r="D33" s="92">
        <v>1097</v>
      </c>
      <c r="E33" s="93"/>
      <c r="F33" s="93"/>
      <c r="G33" s="93"/>
      <c r="H33" s="93"/>
      <c r="I33" s="92">
        <v>0</v>
      </c>
      <c r="J33" s="92">
        <v>242</v>
      </c>
      <c r="K33" s="93"/>
      <c r="L33" s="91">
        <f t="shared" si="2"/>
        <v>1339</v>
      </c>
      <c r="M33" s="91">
        <f t="shared" si="3"/>
        <v>4210</v>
      </c>
      <c r="N33" s="94"/>
      <c r="O33" s="91">
        <f t="shared" si="1"/>
        <v>4210</v>
      </c>
    </row>
    <row r="34" spans="1:15" ht="12.75">
      <c r="A34" s="102"/>
      <c r="B34" s="73" t="s">
        <v>144</v>
      </c>
      <c r="C34" s="92">
        <v>193150</v>
      </c>
      <c r="D34" s="92">
        <v>11995</v>
      </c>
      <c r="E34" s="93"/>
      <c r="F34" s="93"/>
      <c r="G34" s="93"/>
      <c r="H34" s="93"/>
      <c r="I34" s="92">
        <v>1000</v>
      </c>
      <c r="J34" s="92">
        <v>500</v>
      </c>
      <c r="K34" s="93"/>
      <c r="L34" s="91">
        <f t="shared" si="2"/>
        <v>13495</v>
      </c>
      <c r="M34" s="91">
        <f t="shared" si="3"/>
        <v>206645</v>
      </c>
      <c r="N34" s="94"/>
      <c r="O34" s="91">
        <f t="shared" si="1"/>
        <v>206645</v>
      </c>
    </row>
    <row r="35" spans="1:15" ht="12.75">
      <c r="A35" s="102"/>
      <c r="B35" s="73" t="s">
        <v>145</v>
      </c>
      <c r="C35" s="92">
        <v>14293</v>
      </c>
      <c r="D35" s="92">
        <v>9587</v>
      </c>
      <c r="E35" s="93"/>
      <c r="F35" s="93"/>
      <c r="G35" s="93"/>
      <c r="H35" s="93"/>
      <c r="I35" s="92">
        <v>178</v>
      </c>
      <c r="J35" s="92">
        <v>500</v>
      </c>
      <c r="K35" s="93"/>
      <c r="L35" s="91">
        <f t="shared" si="2"/>
        <v>10265</v>
      </c>
      <c r="M35" s="91">
        <f t="shared" si="3"/>
        <v>24558</v>
      </c>
      <c r="N35" s="94">
        <v>248200</v>
      </c>
      <c r="O35" s="91">
        <f t="shared" si="1"/>
        <v>272758</v>
      </c>
    </row>
    <row r="36" spans="1:15" ht="12.75">
      <c r="A36" s="102"/>
      <c r="B36" s="73" t="s">
        <v>146</v>
      </c>
      <c r="C36" s="92">
        <v>12646</v>
      </c>
      <c r="D36" s="92">
        <v>2647</v>
      </c>
      <c r="E36" s="93"/>
      <c r="F36" s="93"/>
      <c r="G36" s="93"/>
      <c r="H36" s="93"/>
      <c r="I36" s="92">
        <v>1408</v>
      </c>
      <c r="J36" s="92">
        <v>250</v>
      </c>
      <c r="K36" s="93"/>
      <c r="L36" s="91">
        <f t="shared" si="2"/>
        <v>4305</v>
      </c>
      <c r="M36" s="91">
        <f t="shared" si="3"/>
        <v>16951</v>
      </c>
      <c r="N36" s="94"/>
      <c r="O36" s="91">
        <f t="shared" si="1"/>
        <v>16951</v>
      </c>
    </row>
    <row r="37" spans="1:15" ht="12.75">
      <c r="A37" s="102"/>
      <c r="B37" s="73" t="s">
        <v>147</v>
      </c>
      <c r="C37" s="92">
        <v>9515</v>
      </c>
      <c r="D37" s="92">
        <v>1037</v>
      </c>
      <c r="E37" s="93"/>
      <c r="F37" s="93"/>
      <c r="G37" s="93"/>
      <c r="H37" s="93"/>
      <c r="I37" s="92">
        <v>13</v>
      </c>
      <c r="J37" s="92">
        <v>250</v>
      </c>
      <c r="K37" s="93"/>
      <c r="L37" s="91">
        <f t="shared" si="2"/>
        <v>1300</v>
      </c>
      <c r="M37" s="91">
        <f t="shared" si="3"/>
        <v>10815</v>
      </c>
      <c r="N37" s="94"/>
      <c r="O37" s="91">
        <f t="shared" si="1"/>
        <v>10815</v>
      </c>
    </row>
    <row r="38" spans="1:15" ht="12.75">
      <c r="A38" s="102"/>
      <c r="B38" s="73" t="s">
        <v>148</v>
      </c>
      <c r="C38" s="92">
        <v>35873</v>
      </c>
      <c r="D38" s="92">
        <v>13667</v>
      </c>
      <c r="E38" s="93"/>
      <c r="F38" s="93"/>
      <c r="G38" s="93"/>
      <c r="H38" s="93"/>
      <c r="I38" s="92">
        <v>100688</v>
      </c>
      <c r="J38" s="92">
        <v>3000</v>
      </c>
      <c r="K38" s="93"/>
      <c r="L38" s="91">
        <f t="shared" si="2"/>
        <v>117355</v>
      </c>
      <c r="M38" s="91">
        <f t="shared" si="3"/>
        <v>153228</v>
      </c>
      <c r="N38" s="94">
        <v>50000</v>
      </c>
      <c r="O38" s="91">
        <f t="shared" si="1"/>
        <v>203228</v>
      </c>
    </row>
    <row r="39" spans="1:15" ht="12.75">
      <c r="A39" s="102"/>
      <c r="B39" s="73" t="s">
        <v>149</v>
      </c>
      <c r="C39" s="92">
        <v>1326</v>
      </c>
      <c r="D39" s="92">
        <v>520</v>
      </c>
      <c r="E39" s="93"/>
      <c r="F39" s="93"/>
      <c r="G39" s="93"/>
      <c r="H39" s="93"/>
      <c r="I39" s="92">
        <v>25</v>
      </c>
      <c r="J39" s="92">
        <v>140</v>
      </c>
      <c r="K39" s="93"/>
      <c r="L39" s="91">
        <f t="shared" si="2"/>
        <v>685</v>
      </c>
      <c r="M39" s="91">
        <f t="shared" si="3"/>
        <v>2011</v>
      </c>
      <c r="N39" s="94"/>
      <c r="O39" s="91">
        <f t="shared" si="1"/>
        <v>2011</v>
      </c>
    </row>
    <row r="40" spans="1:15" ht="12.75">
      <c r="A40" s="39">
        <v>4</v>
      </c>
      <c r="B40" s="73" t="s">
        <v>2</v>
      </c>
      <c r="C40" s="92">
        <v>236179</v>
      </c>
      <c r="D40" s="92">
        <v>130075</v>
      </c>
      <c r="E40" s="93"/>
      <c r="F40" s="93"/>
      <c r="G40" s="93">
        <v>100000</v>
      </c>
      <c r="H40" s="93"/>
      <c r="I40" s="92">
        <v>10000</v>
      </c>
      <c r="J40" s="92">
        <v>58106</v>
      </c>
      <c r="K40" s="93"/>
      <c r="L40" s="91">
        <f t="shared" si="2"/>
        <v>298181</v>
      </c>
      <c r="M40" s="91">
        <f t="shared" si="3"/>
        <v>534360</v>
      </c>
      <c r="N40" s="94">
        <v>70000</v>
      </c>
      <c r="O40" s="91">
        <f t="shared" si="1"/>
        <v>604360</v>
      </c>
    </row>
    <row r="41" spans="1:15" ht="12.75">
      <c r="A41" s="31">
        <v>5</v>
      </c>
      <c r="B41" s="70" t="s">
        <v>150</v>
      </c>
      <c r="C41" s="90">
        <f t="shared" ref="C41:K41" si="6">SUM(C42:C43)</f>
        <v>275132</v>
      </c>
      <c r="D41" s="90">
        <f t="shared" si="6"/>
        <v>83061</v>
      </c>
      <c r="E41" s="90">
        <f t="shared" si="6"/>
        <v>1444589</v>
      </c>
      <c r="F41" s="90">
        <f t="shared" si="6"/>
        <v>550000</v>
      </c>
      <c r="G41" s="90">
        <f t="shared" si="6"/>
        <v>1617498</v>
      </c>
      <c r="H41" s="90">
        <f t="shared" si="6"/>
        <v>63300</v>
      </c>
      <c r="I41" s="90">
        <f t="shared" si="6"/>
        <v>9608009</v>
      </c>
      <c r="J41" s="90">
        <f t="shared" si="6"/>
        <v>113388</v>
      </c>
      <c r="K41" s="90">
        <f t="shared" si="6"/>
        <v>7670000</v>
      </c>
      <c r="L41" s="91">
        <f t="shared" si="2"/>
        <v>21149845</v>
      </c>
      <c r="M41" s="91">
        <f t="shared" si="3"/>
        <v>21424977</v>
      </c>
      <c r="N41" s="91">
        <f>SUM(N42:N43)</f>
        <v>1472725</v>
      </c>
      <c r="O41" s="91">
        <f t="shared" si="1"/>
        <v>22897702</v>
      </c>
    </row>
    <row r="42" spans="1:15" ht="12.75">
      <c r="A42" s="129"/>
      <c r="B42" s="73" t="s">
        <v>151</v>
      </c>
      <c r="C42" s="92">
        <v>150132</v>
      </c>
      <c r="D42" s="93">
        <v>65029</v>
      </c>
      <c r="E42" s="93"/>
      <c r="F42" s="93"/>
      <c r="G42" s="93">
        <v>98935</v>
      </c>
      <c r="H42" s="93"/>
      <c r="I42" s="93">
        <v>2572</v>
      </c>
      <c r="J42" s="93">
        <v>113388</v>
      </c>
      <c r="K42" s="93"/>
      <c r="L42" s="91">
        <f t="shared" si="2"/>
        <v>279924</v>
      </c>
      <c r="M42" s="91">
        <f t="shared" si="3"/>
        <v>430056</v>
      </c>
      <c r="N42" s="94">
        <v>198000</v>
      </c>
      <c r="O42" s="91">
        <f t="shared" si="1"/>
        <v>628056</v>
      </c>
    </row>
    <row r="43" spans="1:15" ht="12.75">
      <c r="A43" s="131"/>
      <c r="B43" s="73" t="s">
        <v>152</v>
      </c>
      <c r="C43" s="92">
        <v>125000</v>
      </c>
      <c r="D43" s="93">
        <v>18032</v>
      </c>
      <c r="E43" s="93">
        <v>1444589</v>
      </c>
      <c r="F43" s="93">
        <v>550000</v>
      </c>
      <c r="G43" s="93">
        <v>1518563</v>
      </c>
      <c r="H43" s="93">
        <v>63300</v>
      </c>
      <c r="I43" s="93">
        <v>9605437</v>
      </c>
      <c r="J43" s="93"/>
      <c r="K43" s="93">
        <v>7670000</v>
      </c>
      <c r="L43" s="91">
        <f t="shared" si="2"/>
        <v>20869921</v>
      </c>
      <c r="M43" s="91">
        <f t="shared" si="3"/>
        <v>20994921</v>
      </c>
      <c r="N43" s="94">
        <v>1274725</v>
      </c>
      <c r="O43" s="91">
        <f t="shared" si="1"/>
        <v>22269646</v>
      </c>
    </row>
    <row r="44" spans="1:15" ht="12.75">
      <c r="A44" s="40"/>
      <c r="B44" s="42"/>
      <c r="C44" s="95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 t="s">
        <v>153</v>
      </c>
    </row>
    <row r="45" spans="1:15" ht="12.75">
      <c r="A45" s="43"/>
      <c r="B45" s="45"/>
      <c r="C45" s="96"/>
      <c r="D45" s="96"/>
      <c r="E45" s="96"/>
      <c r="F45" s="96"/>
      <c r="G45" s="96"/>
      <c r="H45" s="96"/>
      <c r="I45" s="96"/>
      <c r="J45" s="96"/>
      <c r="K45" s="96"/>
      <c r="L45" s="81"/>
      <c r="M45" s="81"/>
      <c r="N45" s="81"/>
      <c r="O45" s="81"/>
    </row>
    <row r="46" spans="1:15" ht="12.75">
      <c r="A46" s="135" t="s">
        <v>0</v>
      </c>
      <c r="B46" s="142" t="s">
        <v>96</v>
      </c>
      <c r="C46" s="103" t="s">
        <v>97</v>
      </c>
      <c r="D46" s="103" t="s">
        <v>98</v>
      </c>
      <c r="E46" s="144" t="s">
        <v>99</v>
      </c>
      <c r="F46" s="144" t="s">
        <v>100</v>
      </c>
      <c r="G46" s="144" t="s">
        <v>101</v>
      </c>
      <c r="H46" s="103" t="s">
        <v>102</v>
      </c>
      <c r="I46" s="103" t="s">
        <v>103</v>
      </c>
      <c r="J46" s="103" t="s">
        <v>104</v>
      </c>
      <c r="K46" s="103" t="s">
        <v>105</v>
      </c>
      <c r="L46" s="105" t="s">
        <v>106</v>
      </c>
      <c r="M46" s="105" t="s">
        <v>107</v>
      </c>
      <c r="N46" s="105" t="s">
        <v>108</v>
      </c>
      <c r="O46" s="146" t="s">
        <v>109</v>
      </c>
    </row>
    <row r="47" spans="1:15" ht="12.75">
      <c r="A47" s="136"/>
      <c r="B47" s="148"/>
      <c r="C47" s="69" t="s">
        <v>110</v>
      </c>
      <c r="D47" s="104" t="s">
        <v>111</v>
      </c>
      <c r="E47" s="145"/>
      <c r="F47" s="145"/>
      <c r="G47" s="145"/>
      <c r="H47" s="104" t="s">
        <v>112</v>
      </c>
      <c r="I47" s="104" t="s">
        <v>113</v>
      </c>
      <c r="J47" s="104" t="s">
        <v>114</v>
      </c>
      <c r="K47" s="104" t="s">
        <v>115</v>
      </c>
      <c r="L47" s="106" t="s">
        <v>116</v>
      </c>
      <c r="M47" s="106" t="s">
        <v>182</v>
      </c>
      <c r="N47" s="106" t="s">
        <v>117</v>
      </c>
      <c r="O47" s="147"/>
    </row>
    <row r="48" spans="1:15" ht="12.75">
      <c r="A48" s="39">
        <v>6</v>
      </c>
      <c r="B48" s="73" t="s">
        <v>3</v>
      </c>
      <c r="C48" s="92">
        <v>8490161</v>
      </c>
      <c r="D48" s="92">
        <v>819356</v>
      </c>
      <c r="E48" s="93"/>
      <c r="F48" s="93"/>
      <c r="G48" s="93">
        <v>824</v>
      </c>
      <c r="H48" s="93"/>
      <c r="I48" s="92">
        <v>6353</v>
      </c>
      <c r="J48" s="92">
        <v>252800</v>
      </c>
      <c r="K48" s="93"/>
      <c r="L48" s="91">
        <f t="shared" ref="L48:L84" si="7">D48+E48+F48+G48+H48+I48+J48+K48</f>
        <v>1079333</v>
      </c>
      <c r="M48" s="91">
        <f t="shared" ref="M48:M84" si="8">C48+D48+E48+F48+G48+H48+I48+J48+K48</f>
        <v>9569494</v>
      </c>
      <c r="N48" s="94">
        <v>360000</v>
      </c>
      <c r="O48" s="91">
        <f t="shared" ref="O48:O84" si="9">M48+N48</f>
        <v>9929494</v>
      </c>
    </row>
    <row r="49" spans="1:15" ht="12.75">
      <c r="A49" s="39">
        <v>7</v>
      </c>
      <c r="B49" s="73" t="s">
        <v>4</v>
      </c>
      <c r="C49" s="92">
        <v>114745</v>
      </c>
      <c r="D49" s="92">
        <v>22005</v>
      </c>
      <c r="E49" s="93"/>
      <c r="F49" s="93"/>
      <c r="G49" s="93">
        <v>1220</v>
      </c>
      <c r="H49" s="93">
        <v>613384</v>
      </c>
      <c r="I49" s="92">
        <v>156455</v>
      </c>
      <c r="J49" s="92">
        <v>5931</v>
      </c>
      <c r="K49" s="93"/>
      <c r="L49" s="91">
        <f t="shared" si="7"/>
        <v>798995</v>
      </c>
      <c r="M49" s="91">
        <f t="shared" si="8"/>
        <v>913740</v>
      </c>
      <c r="N49" s="94">
        <v>155000</v>
      </c>
      <c r="O49" s="91">
        <f t="shared" si="9"/>
        <v>1068740</v>
      </c>
    </row>
    <row r="50" spans="1:15" ht="12.75">
      <c r="A50" s="39">
        <v>8</v>
      </c>
      <c r="B50" s="73" t="s">
        <v>5</v>
      </c>
      <c r="C50" s="92">
        <v>2666776</v>
      </c>
      <c r="D50" s="92">
        <v>2621045</v>
      </c>
      <c r="E50" s="93"/>
      <c r="F50" s="93"/>
      <c r="G50" s="93">
        <v>101898</v>
      </c>
      <c r="H50" s="93"/>
      <c r="I50" s="92">
        <v>61412</v>
      </c>
      <c r="J50" s="92">
        <v>180000</v>
      </c>
      <c r="K50" s="93"/>
      <c r="L50" s="91">
        <f t="shared" si="7"/>
        <v>2964355</v>
      </c>
      <c r="M50" s="91">
        <f t="shared" si="8"/>
        <v>5631131</v>
      </c>
      <c r="N50" s="94">
        <v>1119300</v>
      </c>
      <c r="O50" s="91">
        <f t="shared" si="9"/>
        <v>6750431</v>
      </c>
    </row>
    <row r="51" spans="1:15" ht="12.75">
      <c r="A51" s="39">
        <v>9</v>
      </c>
      <c r="B51" s="73" t="s">
        <v>6</v>
      </c>
      <c r="C51" s="92">
        <v>3570224</v>
      </c>
      <c r="D51" s="92">
        <v>1761840</v>
      </c>
      <c r="E51" s="93"/>
      <c r="F51" s="92"/>
      <c r="G51" s="93">
        <v>13</v>
      </c>
      <c r="H51" s="93"/>
      <c r="I51" s="92">
        <v>11846</v>
      </c>
      <c r="J51" s="92">
        <v>0</v>
      </c>
      <c r="K51" s="93"/>
      <c r="L51" s="91">
        <f t="shared" si="7"/>
        <v>1773699</v>
      </c>
      <c r="M51" s="91">
        <f t="shared" si="8"/>
        <v>5343923</v>
      </c>
      <c r="N51" s="94">
        <v>3862933</v>
      </c>
      <c r="O51" s="91">
        <f t="shared" si="9"/>
        <v>9206856</v>
      </c>
    </row>
    <row r="52" spans="1:15" ht="12.75">
      <c r="A52" s="39">
        <v>10</v>
      </c>
      <c r="B52" s="73" t="s">
        <v>7</v>
      </c>
      <c r="C52" s="92">
        <v>301165</v>
      </c>
      <c r="D52" s="92">
        <v>200142</v>
      </c>
      <c r="E52" s="93"/>
      <c r="F52" s="93"/>
      <c r="G52" s="93">
        <v>6</v>
      </c>
      <c r="H52" s="93"/>
      <c r="I52" s="92">
        <v>917</v>
      </c>
      <c r="J52" s="92">
        <v>19895</v>
      </c>
      <c r="K52" s="93"/>
      <c r="L52" s="91">
        <f t="shared" si="7"/>
        <v>220960</v>
      </c>
      <c r="M52" s="91">
        <f t="shared" si="8"/>
        <v>522125</v>
      </c>
      <c r="N52" s="94">
        <v>45000</v>
      </c>
      <c r="O52" s="91">
        <f t="shared" si="9"/>
        <v>567125</v>
      </c>
    </row>
    <row r="53" spans="1:15" ht="12.75">
      <c r="A53" s="39">
        <v>11</v>
      </c>
      <c r="B53" s="73" t="s">
        <v>8</v>
      </c>
      <c r="C53" s="92">
        <v>7213647</v>
      </c>
      <c r="D53" s="92">
        <v>477321</v>
      </c>
      <c r="E53" s="93"/>
      <c r="F53" s="92"/>
      <c r="G53" s="92">
        <v>5579</v>
      </c>
      <c r="H53" s="93"/>
      <c r="I53" s="92">
        <v>23913</v>
      </c>
      <c r="J53" s="92">
        <v>260000</v>
      </c>
      <c r="K53" s="93"/>
      <c r="L53" s="91">
        <f t="shared" si="7"/>
        <v>766813</v>
      </c>
      <c r="M53" s="91">
        <f t="shared" si="8"/>
        <v>7980460</v>
      </c>
      <c r="N53" s="94">
        <v>830600</v>
      </c>
      <c r="O53" s="91">
        <f t="shared" si="9"/>
        <v>8811060</v>
      </c>
    </row>
    <row r="54" spans="1:15" ht="12.75">
      <c r="A54" s="39">
        <v>12</v>
      </c>
      <c r="B54" s="73" t="s">
        <v>9</v>
      </c>
      <c r="C54" s="92">
        <v>53804</v>
      </c>
      <c r="D54" s="92">
        <v>21755</v>
      </c>
      <c r="E54" s="93"/>
      <c r="F54" s="93"/>
      <c r="G54" s="93">
        <v>128</v>
      </c>
      <c r="H54" s="93"/>
      <c r="I54" s="92">
        <v>53617</v>
      </c>
      <c r="J54" s="92">
        <v>4174</v>
      </c>
      <c r="K54" s="93"/>
      <c r="L54" s="91">
        <f t="shared" si="7"/>
        <v>79674</v>
      </c>
      <c r="M54" s="91">
        <f t="shared" si="8"/>
        <v>133478</v>
      </c>
      <c r="N54" s="94">
        <v>400000</v>
      </c>
      <c r="O54" s="91">
        <f t="shared" si="9"/>
        <v>533478</v>
      </c>
    </row>
    <row r="55" spans="1:15" ht="12.75">
      <c r="A55" s="39">
        <v>13</v>
      </c>
      <c r="B55" s="73" t="s">
        <v>10</v>
      </c>
      <c r="C55" s="92">
        <v>44419</v>
      </c>
      <c r="D55" s="92">
        <v>11670</v>
      </c>
      <c r="E55" s="93"/>
      <c r="F55" s="93">
        <v>1360000</v>
      </c>
      <c r="G55" s="93">
        <v>440</v>
      </c>
      <c r="H55" s="92">
        <v>4916750</v>
      </c>
      <c r="I55" s="92">
        <v>481</v>
      </c>
      <c r="J55" s="92">
        <v>1126</v>
      </c>
      <c r="K55" s="93"/>
      <c r="L55" s="91">
        <f t="shared" si="7"/>
        <v>6290467</v>
      </c>
      <c r="M55" s="91">
        <f t="shared" si="8"/>
        <v>6334886</v>
      </c>
      <c r="N55" s="94">
        <v>28000</v>
      </c>
      <c r="O55" s="91">
        <f t="shared" si="9"/>
        <v>6362886</v>
      </c>
    </row>
    <row r="56" spans="1:15" ht="12.75">
      <c r="A56" s="39">
        <v>14</v>
      </c>
      <c r="B56" s="73" t="s">
        <v>11</v>
      </c>
      <c r="C56" s="92">
        <v>95753</v>
      </c>
      <c r="D56" s="92">
        <v>58521</v>
      </c>
      <c r="E56" s="93"/>
      <c r="F56" s="93"/>
      <c r="G56" s="92">
        <v>23335</v>
      </c>
      <c r="H56" s="93"/>
      <c r="I56" s="92">
        <v>43441</v>
      </c>
      <c r="J56" s="92">
        <v>9185</v>
      </c>
      <c r="K56" s="93"/>
      <c r="L56" s="91">
        <f t="shared" si="7"/>
        <v>134482</v>
      </c>
      <c r="M56" s="91">
        <f t="shared" si="8"/>
        <v>230235</v>
      </c>
      <c r="N56" s="94">
        <v>160000</v>
      </c>
      <c r="O56" s="91">
        <f t="shared" si="9"/>
        <v>390235</v>
      </c>
    </row>
    <row r="57" spans="1:15" ht="12.75">
      <c r="A57" s="39">
        <v>15</v>
      </c>
      <c r="B57" s="73" t="s">
        <v>12</v>
      </c>
      <c r="C57" s="92">
        <v>56967</v>
      </c>
      <c r="D57" s="92">
        <v>174528</v>
      </c>
      <c r="E57" s="93"/>
      <c r="F57" s="92"/>
      <c r="G57" s="93">
        <v>473</v>
      </c>
      <c r="H57" s="93"/>
      <c r="I57" s="92">
        <v>670</v>
      </c>
      <c r="J57" s="92">
        <v>1400</v>
      </c>
      <c r="K57" s="93"/>
      <c r="L57" s="91">
        <f t="shared" si="7"/>
        <v>177071</v>
      </c>
      <c r="M57" s="91">
        <f t="shared" si="8"/>
        <v>234038</v>
      </c>
      <c r="N57" s="94">
        <v>1240005</v>
      </c>
      <c r="O57" s="91">
        <f t="shared" si="9"/>
        <v>1474043</v>
      </c>
    </row>
    <row r="58" spans="1:15" ht="12.75">
      <c r="A58" s="39">
        <v>16</v>
      </c>
      <c r="B58" s="73" t="s">
        <v>13</v>
      </c>
      <c r="C58" s="92">
        <v>57232</v>
      </c>
      <c r="D58" s="92">
        <v>8888</v>
      </c>
      <c r="E58" s="93"/>
      <c r="F58" s="92"/>
      <c r="G58" s="92">
        <v>867560</v>
      </c>
      <c r="H58" s="92"/>
      <c r="I58" s="92">
        <v>350</v>
      </c>
      <c r="J58" s="92">
        <v>1000</v>
      </c>
      <c r="K58" s="93"/>
      <c r="L58" s="91">
        <f t="shared" si="7"/>
        <v>877798</v>
      </c>
      <c r="M58" s="91">
        <f t="shared" si="8"/>
        <v>935030</v>
      </c>
      <c r="N58" s="94">
        <v>1770900</v>
      </c>
      <c r="O58" s="91">
        <f t="shared" si="9"/>
        <v>2705930</v>
      </c>
    </row>
    <row r="59" spans="1:15" ht="12.75">
      <c r="A59" s="39">
        <v>17</v>
      </c>
      <c r="B59" s="73" t="s">
        <v>14</v>
      </c>
      <c r="C59" s="92">
        <v>109686</v>
      </c>
      <c r="D59" s="92">
        <v>23821</v>
      </c>
      <c r="E59" s="93"/>
      <c r="F59" s="93"/>
      <c r="G59" s="93">
        <v>19</v>
      </c>
      <c r="H59" s="93"/>
      <c r="I59" s="92">
        <v>316</v>
      </c>
      <c r="J59" s="92">
        <v>3000</v>
      </c>
      <c r="K59" s="93"/>
      <c r="L59" s="91">
        <f t="shared" si="7"/>
        <v>27156</v>
      </c>
      <c r="M59" s="91">
        <f t="shared" si="8"/>
        <v>136842</v>
      </c>
      <c r="N59" s="94">
        <v>1500000</v>
      </c>
      <c r="O59" s="91">
        <f t="shared" si="9"/>
        <v>1636842</v>
      </c>
    </row>
    <row r="60" spans="1:15" ht="12.75">
      <c r="A60" s="39">
        <v>18</v>
      </c>
      <c r="B60" s="73" t="s">
        <v>15</v>
      </c>
      <c r="C60" s="92">
        <v>193747</v>
      </c>
      <c r="D60" s="92">
        <v>16588</v>
      </c>
      <c r="E60" s="93"/>
      <c r="F60" s="92">
        <v>618982</v>
      </c>
      <c r="G60" s="93">
        <v>4671</v>
      </c>
      <c r="H60" s="93"/>
      <c r="I60" s="92">
        <v>2359</v>
      </c>
      <c r="J60" s="92">
        <v>1500</v>
      </c>
      <c r="K60" s="93"/>
      <c r="L60" s="91">
        <f t="shared" si="7"/>
        <v>644100</v>
      </c>
      <c r="M60" s="91">
        <f t="shared" si="8"/>
        <v>837847</v>
      </c>
      <c r="N60" s="94">
        <v>220000</v>
      </c>
      <c r="O60" s="91">
        <f t="shared" si="9"/>
        <v>1057847</v>
      </c>
    </row>
    <row r="61" spans="1:15" ht="12.75">
      <c r="A61" s="39">
        <v>19</v>
      </c>
      <c r="B61" s="73" t="s">
        <v>16</v>
      </c>
      <c r="C61" s="92">
        <v>184313</v>
      </c>
      <c r="D61" s="92">
        <v>51955</v>
      </c>
      <c r="E61" s="93"/>
      <c r="F61" s="93"/>
      <c r="G61" s="93">
        <v>28</v>
      </c>
      <c r="H61" s="93"/>
      <c r="I61" s="92">
        <v>121</v>
      </c>
      <c r="J61" s="92">
        <v>331</v>
      </c>
      <c r="K61" s="93"/>
      <c r="L61" s="91">
        <f t="shared" si="7"/>
        <v>52435</v>
      </c>
      <c r="M61" s="91">
        <f t="shared" si="8"/>
        <v>236748</v>
      </c>
      <c r="N61" s="94">
        <v>1100000</v>
      </c>
      <c r="O61" s="91">
        <f t="shared" si="9"/>
        <v>1336748</v>
      </c>
    </row>
    <row r="62" spans="1:15" ht="12.75">
      <c r="A62" s="39">
        <v>20</v>
      </c>
      <c r="B62" s="73" t="s">
        <v>17</v>
      </c>
      <c r="C62" s="92">
        <v>43377</v>
      </c>
      <c r="D62" s="92">
        <v>3457727</v>
      </c>
      <c r="E62" s="93"/>
      <c r="F62" s="93"/>
      <c r="G62" s="93">
        <v>8212</v>
      </c>
      <c r="H62" s="93"/>
      <c r="I62" s="92">
        <v>36</v>
      </c>
      <c r="J62" s="92">
        <v>161</v>
      </c>
      <c r="K62" s="93"/>
      <c r="L62" s="91">
        <f t="shared" si="7"/>
        <v>3466136</v>
      </c>
      <c r="M62" s="91">
        <f t="shared" si="8"/>
        <v>3509513</v>
      </c>
      <c r="N62" s="94">
        <v>18000000</v>
      </c>
      <c r="O62" s="91">
        <f t="shared" si="9"/>
        <v>21509513</v>
      </c>
    </row>
    <row r="63" spans="1:15" ht="12.75">
      <c r="A63" s="39">
        <v>21</v>
      </c>
      <c r="B63" s="73" t="s">
        <v>18</v>
      </c>
      <c r="C63" s="92">
        <v>41545</v>
      </c>
      <c r="D63" s="92">
        <v>17497</v>
      </c>
      <c r="E63" s="93"/>
      <c r="F63" s="93"/>
      <c r="G63" s="93">
        <v>1889</v>
      </c>
      <c r="H63" s="93"/>
      <c r="I63" s="92">
        <v>627</v>
      </c>
      <c r="J63" s="92">
        <v>3500</v>
      </c>
      <c r="K63" s="93"/>
      <c r="L63" s="91">
        <f t="shared" si="7"/>
        <v>23513</v>
      </c>
      <c r="M63" s="91">
        <f t="shared" si="8"/>
        <v>65058</v>
      </c>
      <c r="N63" s="94">
        <v>11000</v>
      </c>
      <c r="O63" s="91">
        <f t="shared" si="9"/>
        <v>76058</v>
      </c>
    </row>
    <row r="64" spans="1:15" ht="12.75">
      <c r="A64" s="39">
        <v>22</v>
      </c>
      <c r="B64" s="73" t="s">
        <v>19</v>
      </c>
      <c r="C64" s="92">
        <v>46315</v>
      </c>
      <c r="D64" s="92">
        <v>14896</v>
      </c>
      <c r="E64" s="93"/>
      <c r="F64" s="92"/>
      <c r="G64" s="93">
        <v>578</v>
      </c>
      <c r="H64" s="93"/>
      <c r="I64" s="92">
        <v>47</v>
      </c>
      <c r="J64" s="92">
        <v>2487</v>
      </c>
      <c r="K64" s="93"/>
      <c r="L64" s="91">
        <f t="shared" si="7"/>
        <v>18008</v>
      </c>
      <c r="M64" s="91">
        <f t="shared" si="8"/>
        <v>64323</v>
      </c>
      <c r="N64" s="94">
        <v>1000000</v>
      </c>
      <c r="O64" s="91">
        <f t="shared" si="9"/>
        <v>1064323</v>
      </c>
    </row>
    <row r="65" spans="1:15" ht="12.75">
      <c r="A65" s="39">
        <v>23</v>
      </c>
      <c r="B65" s="73" t="s">
        <v>20</v>
      </c>
      <c r="C65" s="92">
        <v>2359519</v>
      </c>
      <c r="D65" s="92">
        <v>247201</v>
      </c>
      <c r="E65" s="93"/>
      <c r="F65" s="92"/>
      <c r="G65" s="93">
        <v>762</v>
      </c>
      <c r="H65" s="93"/>
      <c r="I65" s="92">
        <v>16579</v>
      </c>
      <c r="J65" s="92">
        <v>182000</v>
      </c>
      <c r="K65" s="93"/>
      <c r="L65" s="91">
        <f t="shared" si="7"/>
        <v>446542</v>
      </c>
      <c r="M65" s="91">
        <f t="shared" si="8"/>
        <v>2806061</v>
      </c>
      <c r="N65" s="94">
        <v>800000</v>
      </c>
      <c r="O65" s="91">
        <f t="shared" si="9"/>
        <v>3606061</v>
      </c>
    </row>
    <row r="66" spans="1:15" ht="12.75">
      <c r="A66" s="39">
        <v>24</v>
      </c>
      <c r="B66" s="73" t="s">
        <v>21</v>
      </c>
      <c r="C66" s="92">
        <v>57262</v>
      </c>
      <c r="D66" s="92">
        <v>1788790</v>
      </c>
      <c r="E66" s="93"/>
      <c r="F66" s="92"/>
      <c r="G66" s="93">
        <v>9</v>
      </c>
      <c r="H66" s="93"/>
      <c r="I66" s="92">
        <v>59</v>
      </c>
      <c r="J66" s="92">
        <v>378</v>
      </c>
      <c r="K66" s="93"/>
      <c r="L66" s="91">
        <f t="shared" si="7"/>
        <v>1789236</v>
      </c>
      <c r="M66" s="91">
        <f t="shared" si="8"/>
        <v>1846498</v>
      </c>
      <c r="N66" s="94">
        <v>6100000</v>
      </c>
      <c r="O66" s="91">
        <f t="shared" si="9"/>
        <v>7946498</v>
      </c>
    </row>
    <row r="67" spans="1:15" ht="12.75">
      <c r="A67" s="39">
        <v>25</v>
      </c>
      <c r="B67" s="73" t="s">
        <v>22</v>
      </c>
      <c r="C67" s="92">
        <v>143445</v>
      </c>
      <c r="D67" s="92">
        <v>26085</v>
      </c>
      <c r="E67" s="93"/>
      <c r="F67" s="93"/>
      <c r="G67" s="93">
        <v>1655</v>
      </c>
      <c r="H67" s="93"/>
      <c r="I67" s="92">
        <v>1223</v>
      </c>
      <c r="J67" s="92">
        <v>17125</v>
      </c>
      <c r="K67" s="93"/>
      <c r="L67" s="91">
        <f t="shared" si="7"/>
        <v>46088</v>
      </c>
      <c r="M67" s="91">
        <f t="shared" si="8"/>
        <v>189533</v>
      </c>
      <c r="N67" s="94">
        <v>40000</v>
      </c>
      <c r="O67" s="91">
        <f t="shared" si="9"/>
        <v>229533</v>
      </c>
    </row>
    <row r="68" spans="1:15" ht="12.75">
      <c r="A68" s="39">
        <v>26</v>
      </c>
      <c r="B68" s="73" t="s">
        <v>23</v>
      </c>
      <c r="C68" s="92">
        <v>10830</v>
      </c>
      <c r="D68" s="92">
        <v>3345</v>
      </c>
      <c r="E68" s="93"/>
      <c r="F68" s="92"/>
      <c r="G68" s="92">
        <v>567</v>
      </c>
      <c r="H68" s="93"/>
      <c r="I68" s="92">
        <v>72</v>
      </c>
      <c r="J68" s="92">
        <v>223</v>
      </c>
      <c r="K68" s="93"/>
      <c r="L68" s="91">
        <f t="shared" si="7"/>
        <v>4207</v>
      </c>
      <c r="M68" s="91">
        <f t="shared" si="8"/>
        <v>15037</v>
      </c>
      <c r="N68" s="94">
        <v>150000</v>
      </c>
      <c r="O68" s="91">
        <f t="shared" si="9"/>
        <v>165037</v>
      </c>
    </row>
    <row r="69" spans="1:15" ht="12.75">
      <c r="A69" s="47">
        <v>27</v>
      </c>
      <c r="B69" s="82" t="s">
        <v>24</v>
      </c>
      <c r="C69" s="92">
        <v>29027</v>
      </c>
      <c r="D69" s="92">
        <v>33548</v>
      </c>
      <c r="E69" s="93"/>
      <c r="F69" s="93"/>
      <c r="G69" s="93">
        <v>2227</v>
      </c>
      <c r="H69" s="93"/>
      <c r="I69" s="92">
        <v>60</v>
      </c>
      <c r="J69" s="92">
        <v>938</v>
      </c>
      <c r="K69" s="93"/>
      <c r="L69" s="91">
        <f t="shared" si="7"/>
        <v>36773</v>
      </c>
      <c r="M69" s="91">
        <f t="shared" si="8"/>
        <v>65800</v>
      </c>
      <c r="N69" s="94">
        <v>9000</v>
      </c>
      <c r="O69" s="91">
        <f t="shared" si="9"/>
        <v>74800</v>
      </c>
    </row>
    <row r="70" spans="1:15" ht="17.100000000000001" customHeight="1">
      <c r="A70" s="47">
        <v>28</v>
      </c>
      <c r="B70" s="82" t="s">
        <v>25</v>
      </c>
      <c r="C70" s="92">
        <v>12098</v>
      </c>
      <c r="D70" s="92">
        <v>4826</v>
      </c>
      <c r="E70" s="93"/>
      <c r="F70" s="93"/>
      <c r="G70" s="93"/>
      <c r="H70" s="92">
        <v>200000</v>
      </c>
      <c r="I70" s="92">
        <v>136</v>
      </c>
      <c r="J70" s="92">
        <v>1000</v>
      </c>
      <c r="K70" s="93"/>
      <c r="L70" s="91">
        <f t="shared" si="7"/>
        <v>205962</v>
      </c>
      <c r="M70" s="91">
        <f t="shared" si="8"/>
        <v>218060</v>
      </c>
      <c r="N70" s="94">
        <v>20000</v>
      </c>
      <c r="O70" s="91">
        <f t="shared" si="9"/>
        <v>238060</v>
      </c>
    </row>
    <row r="71" spans="1:15" ht="17.100000000000001" customHeight="1">
      <c r="A71" s="47">
        <v>29</v>
      </c>
      <c r="B71" s="82" t="s">
        <v>26</v>
      </c>
      <c r="C71" s="92">
        <v>10926</v>
      </c>
      <c r="D71" s="92">
        <v>12035</v>
      </c>
      <c r="E71" s="93"/>
      <c r="F71" s="93"/>
      <c r="G71" s="93"/>
      <c r="H71" s="93"/>
      <c r="I71" s="92">
        <v>439</v>
      </c>
      <c r="J71" s="92">
        <v>5489</v>
      </c>
      <c r="K71" s="93"/>
      <c r="L71" s="91">
        <f t="shared" si="7"/>
        <v>17963</v>
      </c>
      <c r="M71" s="91">
        <f t="shared" si="8"/>
        <v>28889</v>
      </c>
      <c r="N71" s="94">
        <v>3500</v>
      </c>
      <c r="O71" s="91">
        <f t="shared" si="9"/>
        <v>32389</v>
      </c>
    </row>
    <row r="72" spans="1:15" ht="17.100000000000001" customHeight="1">
      <c r="A72" s="47">
        <v>30</v>
      </c>
      <c r="B72" s="82" t="s">
        <v>27</v>
      </c>
      <c r="C72" s="92">
        <v>5286244</v>
      </c>
      <c r="D72" s="93">
        <v>942320</v>
      </c>
      <c r="E72" s="93"/>
      <c r="F72" s="93">
        <v>220352</v>
      </c>
      <c r="G72" s="93">
        <v>219419</v>
      </c>
      <c r="H72" s="93">
        <v>481701</v>
      </c>
      <c r="I72" s="93">
        <v>205863</v>
      </c>
      <c r="J72" s="93">
        <v>346089</v>
      </c>
      <c r="K72" s="93">
        <v>1303900</v>
      </c>
      <c r="L72" s="91">
        <f t="shared" si="7"/>
        <v>3719644</v>
      </c>
      <c r="M72" s="91">
        <f t="shared" si="8"/>
        <v>9005888</v>
      </c>
      <c r="N72" s="94">
        <v>5400847</v>
      </c>
      <c r="O72" s="91">
        <f t="shared" si="9"/>
        <v>14406735</v>
      </c>
    </row>
    <row r="73" spans="1:15" ht="17.100000000000001" customHeight="1">
      <c r="A73" s="31">
        <v>31</v>
      </c>
      <c r="B73" s="70" t="s">
        <v>154</v>
      </c>
      <c r="C73" s="90">
        <f t="shared" ref="C73:K73" si="10">SUM(C74:C82)</f>
        <v>489463</v>
      </c>
      <c r="D73" s="90">
        <f>SUM(D74:D82)</f>
        <v>538270</v>
      </c>
      <c r="E73" s="90">
        <f t="shared" si="10"/>
        <v>0</v>
      </c>
      <c r="F73" s="90">
        <f t="shared" si="10"/>
        <v>0</v>
      </c>
      <c r="G73" s="90">
        <f t="shared" si="10"/>
        <v>0</v>
      </c>
      <c r="H73" s="90">
        <f t="shared" si="10"/>
        <v>0</v>
      </c>
      <c r="I73" s="90">
        <f t="shared" si="10"/>
        <v>117399</v>
      </c>
      <c r="J73" s="90">
        <f t="shared" si="10"/>
        <v>27963</v>
      </c>
      <c r="K73" s="90">
        <f t="shared" si="10"/>
        <v>0</v>
      </c>
      <c r="L73" s="91">
        <f t="shared" si="7"/>
        <v>683632</v>
      </c>
      <c r="M73" s="91">
        <f>C73+D73+E73+F73+G73+H73+I73+J73+K73</f>
        <v>1173095</v>
      </c>
      <c r="N73" s="90">
        <f t="shared" ref="N73" si="11">SUM(N74:N82)</f>
        <v>8140607</v>
      </c>
      <c r="O73" s="91">
        <f t="shared" si="9"/>
        <v>9313702</v>
      </c>
    </row>
    <row r="74" spans="1:15" ht="17.100000000000001" customHeight="1">
      <c r="A74" s="129"/>
      <c r="B74" s="82" t="s">
        <v>155</v>
      </c>
      <c r="C74" s="97">
        <v>165746</v>
      </c>
      <c r="D74" s="93">
        <v>38657</v>
      </c>
      <c r="E74" s="93"/>
      <c r="F74" s="93"/>
      <c r="G74" s="93"/>
      <c r="H74" s="93"/>
      <c r="I74" s="93">
        <v>437</v>
      </c>
      <c r="J74" s="93">
        <v>7500</v>
      </c>
      <c r="K74" s="93"/>
      <c r="L74" s="91">
        <f t="shared" si="7"/>
        <v>46594</v>
      </c>
      <c r="M74" s="91">
        <f t="shared" si="8"/>
        <v>212340</v>
      </c>
      <c r="N74" s="94"/>
      <c r="O74" s="91">
        <f t="shared" si="9"/>
        <v>212340</v>
      </c>
    </row>
    <row r="75" spans="1:15" ht="17.100000000000001" customHeight="1">
      <c r="A75" s="130"/>
      <c r="B75" s="82" t="s">
        <v>156</v>
      </c>
      <c r="C75" s="97">
        <v>127207</v>
      </c>
      <c r="D75" s="93">
        <v>289626</v>
      </c>
      <c r="E75" s="93"/>
      <c r="F75" s="93"/>
      <c r="G75" s="93"/>
      <c r="H75" s="93"/>
      <c r="I75" s="93">
        <v>114933</v>
      </c>
      <c r="J75" s="93">
        <v>15000</v>
      </c>
      <c r="K75" s="93"/>
      <c r="L75" s="91">
        <f t="shared" si="7"/>
        <v>419559</v>
      </c>
      <c r="M75" s="91">
        <f t="shared" si="8"/>
        <v>546766</v>
      </c>
      <c r="N75" s="94">
        <v>8126607</v>
      </c>
      <c r="O75" s="91">
        <f t="shared" si="9"/>
        <v>8673373</v>
      </c>
    </row>
    <row r="76" spans="1:15" ht="17.100000000000001" customHeight="1">
      <c r="A76" s="130"/>
      <c r="B76" s="82" t="s">
        <v>157</v>
      </c>
      <c r="C76" s="97">
        <v>11793</v>
      </c>
      <c r="D76" s="93">
        <v>14103</v>
      </c>
      <c r="E76" s="93"/>
      <c r="F76" s="93"/>
      <c r="G76" s="93"/>
      <c r="H76" s="93"/>
      <c r="I76" s="93">
        <v>1941</v>
      </c>
      <c r="J76" s="93">
        <v>1500</v>
      </c>
      <c r="K76" s="93"/>
      <c r="L76" s="91">
        <f t="shared" si="7"/>
        <v>17544</v>
      </c>
      <c r="M76" s="91">
        <f t="shared" si="8"/>
        <v>29337</v>
      </c>
      <c r="N76" s="94"/>
      <c r="O76" s="91">
        <f t="shared" si="9"/>
        <v>29337</v>
      </c>
    </row>
    <row r="77" spans="1:15" ht="17.100000000000001" customHeight="1">
      <c r="A77" s="130"/>
      <c r="B77" s="82" t="s">
        <v>158</v>
      </c>
      <c r="C77" s="92">
        <v>2253</v>
      </c>
      <c r="D77" s="92">
        <v>1246</v>
      </c>
      <c r="E77" s="93"/>
      <c r="F77" s="93"/>
      <c r="G77" s="93"/>
      <c r="H77" s="93"/>
      <c r="I77" s="92">
        <v>25</v>
      </c>
      <c r="J77" s="92">
        <v>1000</v>
      </c>
      <c r="K77" s="93"/>
      <c r="L77" s="91">
        <f t="shared" si="7"/>
        <v>2271</v>
      </c>
      <c r="M77" s="91">
        <f t="shared" si="8"/>
        <v>4524</v>
      </c>
      <c r="N77" s="94">
        <v>9000</v>
      </c>
      <c r="O77" s="91">
        <f t="shared" si="9"/>
        <v>13524</v>
      </c>
    </row>
    <row r="78" spans="1:15" ht="17.100000000000001" customHeight="1">
      <c r="A78" s="130"/>
      <c r="B78" s="82" t="s">
        <v>159</v>
      </c>
      <c r="C78" s="92">
        <v>176626</v>
      </c>
      <c r="D78" s="92">
        <v>191713</v>
      </c>
      <c r="E78" s="93"/>
      <c r="F78" s="93"/>
      <c r="G78" s="93"/>
      <c r="H78" s="93"/>
      <c r="I78" s="92">
        <v>10</v>
      </c>
      <c r="J78" s="92">
        <v>2000</v>
      </c>
      <c r="K78" s="93"/>
      <c r="L78" s="91">
        <f t="shared" si="7"/>
        <v>193723</v>
      </c>
      <c r="M78" s="91">
        <f t="shared" si="8"/>
        <v>370349</v>
      </c>
      <c r="N78" s="94">
        <v>5000</v>
      </c>
      <c r="O78" s="91">
        <f t="shared" si="9"/>
        <v>375349</v>
      </c>
    </row>
    <row r="79" spans="1:15" ht="17.100000000000001" customHeight="1">
      <c r="A79" s="130"/>
      <c r="B79" s="82" t="s">
        <v>161</v>
      </c>
      <c r="C79" s="92">
        <v>1320</v>
      </c>
      <c r="D79" s="92">
        <v>394</v>
      </c>
      <c r="E79" s="93"/>
      <c r="F79" s="93"/>
      <c r="G79" s="93"/>
      <c r="H79" s="93"/>
      <c r="I79" s="92">
        <v>23</v>
      </c>
      <c r="J79" s="92">
        <v>113</v>
      </c>
      <c r="K79" s="93"/>
      <c r="L79" s="91">
        <f t="shared" si="7"/>
        <v>530</v>
      </c>
      <c r="M79" s="91">
        <f t="shared" si="8"/>
        <v>1850</v>
      </c>
      <c r="N79" s="94"/>
      <c r="O79" s="91">
        <f t="shared" si="9"/>
        <v>1850</v>
      </c>
    </row>
    <row r="80" spans="1:15" ht="17.100000000000001" customHeight="1">
      <c r="A80" s="130"/>
      <c r="B80" s="82" t="s">
        <v>162</v>
      </c>
      <c r="C80" s="92">
        <v>1406</v>
      </c>
      <c r="D80" s="92">
        <v>599</v>
      </c>
      <c r="E80" s="93"/>
      <c r="F80" s="93"/>
      <c r="G80" s="93"/>
      <c r="H80" s="93"/>
      <c r="I80" s="92">
        <v>10</v>
      </c>
      <c r="J80" s="92">
        <v>250</v>
      </c>
      <c r="K80" s="93"/>
      <c r="L80" s="91">
        <f t="shared" si="7"/>
        <v>859</v>
      </c>
      <c r="M80" s="91">
        <f t="shared" si="8"/>
        <v>2265</v>
      </c>
      <c r="N80" s="94"/>
      <c r="O80" s="91">
        <f t="shared" si="9"/>
        <v>2265</v>
      </c>
    </row>
    <row r="81" spans="1:16" ht="17.100000000000001" customHeight="1">
      <c r="A81" s="130"/>
      <c r="B81" s="82" t="s">
        <v>163</v>
      </c>
      <c r="C81" s="92">
        <v>1935</v>
      </c>
      <c r="D81" s="92">
        <v>653</v>
      </c>
      <c r="E81" s="93"/>
      <c r="F81" s="93"/>
      <c r="G81" s="93"/>
      <c r="H81" s="93"/>
      <c r="I81" s="92">
        <v>10</v>
      </c>
      <c r="J81" s="92">
        <v>230</v>
      </c>
      <c r="K81" s="93"/>
      <c r="L81" s="91">
        <f t="shared" si="7"/>
        <v>893</v>
      </c>
      <c r="M81" s="91">
        <f t="shared" si="8"/>
        <v>2828</v>
      </c>
      <c r="N81" s="94"/>
      <c r="O81" s="91">
        <f t="shared" si="9"/>
        <v>2828</v>
      </c>
    </row>
    <row r="82" spans="1:16" ht="17.100000000000001" customHeight="1">
      <c r="A82" s="131"/>
      <c r="B82" s="82" t="s">
        <v>164</v>
      </c>
      <c r="C82" s="92">
        <v>1177</v>
      </c>
      <c r="D82" s="92">
        <v>1279</v>
      </c>
      <c r="E82" s="93"/>
      <c r="F82" s="93"/>
      <c r="G82" s="93"/>
      <c r="H82" s="93"/>
      <c r="I82" s="92">
        <v>10</v>
      </c>
      <c r="J82" s="92">
        <v>370</v>
      </c>
      <c r="K82" s="93"/>
      <c r="L82" s="91">
        <f t="shared" si="7"/>
        <v>1659</v>
      </c>
      <c r="M82" s="91">
        <f t="shared" si="8"/>
        <v>2836</v>
      </c>
      <c r="N82" s="94"/>
      <c r="O82" s="91">
        <f t="shared" si="9"/>
        <v>2836</v>
      </c>
    </row>
    <row r="83" spans="1:16" ht="17.100000000000001" customHeight="1">
      <c r="A83" s="39">
        <v>32</v>
      </c>
      <c r="B83" s="82" t="s">
        <v>28</v>
      </c>
      <c r="C83" s="92">
        <v>274312</v>
      </c>
      <c r="D83" s="92">
        <v>43744</v>
      </c>
      <c r="E83" s="93"/>
      <c r="F83" s="93"/>
      <c r="G83" s="93"/>
      <c r="H83" s="93"/>
      <c r="I83" s="92">
        <v>193</v>
      </c>
      <c r="J83" s="92">
        <v>623</v>
      </c>
      <c r="K83" s="92">
        <v>37446</v>
      </c>
      <c r="L83" s="91">
        <f t="shared" si="7"/>
        <v>82006</v>
      </c>
      <c r="M83" s="91">
        <f t="shared" si="8"/>
        <v>356318</v>
      </c>
      <c r="N83" s="94">
        <v>14000</v>
      </c>
      <c r="O83" s="91">
        <f t="shared" si="9"/>
        <v>370318</v>
      </c>
    </row>
    <row r="84" spans="1:16" ht="17.100000000000001" customHeight="1">
      <c r="A84" s="39">
        <v>33</v>
      </c>
      <c r="B84" s="84" t="s">
        <v>165</v>
      </c>
      <c r="C84" s="92">
        <v>25159</v>
      </c>
      <c r="D84" s="92">
        <v>6580</v>
      </c>
      <c r="E84" s="93"/>
      <c r="F84" s="93"/>
      <c r="G84" s="93">
        <v>22024</v>
      </c>
      <c r="H84" s="93"/>
      <c r="I84" s="92">
        <v>663</v>
      </c>
      <c r="J84" s="92">
        <v>1000</v>
      </c>
      <c r="K84" s="92"/>
      <c r="L84" s="91">
        <f t="shared" si="7"/>
        <v>30267</v>
      </c>
      <c r="M84" s="91">
        <f t="shared" si="8"/>
        <v>55426</v>
      </c>
      <c r="N84" s="93">
        <v>10000</v>
      </c>
      <c r="O84" s="91">
        <f t="shared" si="9"/>
        <v>65426</v>
      </c>
    </row>
    <row r="85" spans="1:16" ht="17.100000000000001" customHeight="1">
      <c r="A85" s="123" t="s">
        <v>166</v>
      </c>
      <c r="B85" s="124"/>
      <c r="C85" s="90">
        <f t="shared" ref="C85:O85" si="12">C6+C14+C17+C40+C41+C48+C49+C50+C51+C52+C53+C54+C55+C56+C57+C58+C59+C60+C61+C62+C63+C64+C65+C66+C67+C68+C69+C70+C71+C72+C73+C83+C84</f>
        <v>33830281</v>
      </c>
      <c r="D85" s="90">
        <f t="shared" si="12"/>
        <v>14075193</v>
      </c>
      <c r="E85" s="90">
        <f t="shared" si="12"/>
        <v>1444589</v>
      </c>
      <c r="F85" s="90">
        <f t="shared" si="12"/>
        <v>2749334</v>
      </c>
      <c r="G85" s="90">
        <f t="shared" si="12"/>
        <v>3155369</v>
      </c>
      <c r="H85" s="90">
        <f t="shared" si="12"/>
        <v>6779520</v>
      </c>
      <c r="I85" s="90">
        <f t="shared" si="12"/>
        <v>10712903</v>
      </c>
      <c r="J85" s="90">
        <f t="shared" si="12"/>
        <v>1557471</v>
      </c>
      <c r="K85" s="90">
        <f t="shared" si="12"/>
        <v>9011346</v>
      </c>
      <c r="L85" s="90">
        <f t="shared" si="12"/>
        <v>49485725</v>
      </c>
      <c r="M85" s="90">
        <f t="shared" si="12"/>
        <v>83316006</v>
      </c>
      <c r="N85" s="90">
        <f t="shared" si="12"/>
        <v>55108602</v>
      </c>
      <c r="O85" s="91">
        <f t="shared" si="12"/>
        <v>138424608</v>
      </c>
      <c r="P85" s="52"/>
    </row>
    <row r="86" spans="1:16" ht="17.100000000000001" customHeight="1">
      <c r="A86" s="53"/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79" t="s">
        <v>186</v>
      </c>
    </row>
    <row r="88" spans="1:16" ht="17.100000000000001" customHeight="1">
      <c r="O88" s="87"/>
    </row>
    <row r="94" spans="1:16" ht="17.100000000000001" customHeight="1">
      <c r="O94" s="87"/>
    </row>
  </sheetData>
  <mergeCells count="20">
    <mergeCell ref="A85:B85"/>
    <mergeCell ref="E46:E47"/>
    <mergeCell ref="F46:F47"/>
    <mergeCell ref="G46:G47"/>
    <mergeCell ref="O46:O47"/>
    <mergeCell ref="A74:A82"/>
    <mergeCell ref="A7:A13"/>
    <mergeCell ref="A18:A27"/>
    <mergeCell ref="A42:A43"/>
    <mergeCell ref="A46:A47"/>
    <mergeCell ref="B46:B47"/>
    <mergeCell ref="A1:B1"/>
    <mergeCell ref="A2:O2"/>
    <mergeCell ref="N3:O3"/>
    <mergeCell ref="A4:A5"/>
    <mergeCell ref="B4:B5"/>
    <mergeCell ref="E4:E5"/>
    <mergeCell ref="F4:F5"/>
    <mergeCell ref="G4:G5"/>
    <mergeCell ref="O4:O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VMCDCHTSR4DK-1797567310-681</_dlc_DocId>
    <_dlc_DocIdUrl xmlns="536e90f3-28f6-43a2-9886-69104c66b47c">
      <Url>http://cms-mof/_layouts/DocIdRedir.aspx?ID=VMCDCHTSR4DK-1797567310-681</Url>
      <Description>VMCDCHTSR4DK-1797567310-681</Description>
    </_dlc_DocIdUrl>
  </documentManagement>
</p:properties>
</file>

<file path=customXml/itemProps1.xml><?xml version="1.0" encoding="utf-8"?>
<ds:datastoreItem xmlns:ds="http://schemas.openxmlformats.org/officeDocument/2006/customXml" ds:itemID="{D58636D6-DFC0-4230-8AB5-A3C37662223C}"/>
</file>

<file path=customXml/itemProps2.xml><?xml version="1.0" encoding="utf-8"?>
<ds:datastoreItem xmlns:ds="http://schemas.openxmlformats.org/officeDocument/2006/customXml" ds:itemID="{9C3D9623-7595-43DC-BFE7-911563499D9E}"/>
</file>

<file path=customXml/itemProps3.xml><?xml version="1.0" encoding="utf-8"?>
<ds:datastoreItem xmlns:ds="http://schemas.openxmlformats.org/officeDocument/2006/customXml" ds:itemID="{1E488DD2-FC04-4BDD-95AC-D58633441404}"/>
</file>

<file path=customXml/itemProps4.xml><?xml version="1.0" encoding="utf-8"?>
<ds:datastoreItem xmlns:ds="http://schemas.openxmlformats.org/officeDocument/2006/customXml" ds:itemID="{36A4C5AC-1D4A-4257-BB36-600388D6C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اهم الزيادات</vt:lpstr>
      <vt:lpstr>مصدق</vt:lpstr>
      <vt:lpstr>مقترح</vt:lpstr>
      <vt:lpstr>متفق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XP</dc:creator>
  <cp:lastModifiedBy>XP</cp:lastModifiedBy>
  <cp:lastPrinted>2012-12-16T09:15:33Z</cp:lastPrinted>
  <dcterms:created xsi:type="dcterms:W3CDTF">2011-08-11T04:04:48Z</dcterms:created>
  <dcterms:modified xsi:type="dcterms:W3CDTF">2013-04-15T07:14:27Z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aeff81d7-1ad0-4554-b936-2ee2b01552a5</vt:lpwstr>
  </property>
</Properties>
</file>