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59.xml" ContentType="application/vnd.openxmlformats-officedocument.spreadsheetml.worksheet+xml"/>
  <Override PartName="/xl/worksheets/sheet58.xml" ContentType="application/vnd.openxmlformats-officedocument.spreadsheetml.worksheet+xml"/>
  <Override PartName="/xl/worksheets/sheet57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worksheets/sheet81.xml" ContentType="application/vnd.openxmlformats-officedocument.spreadsheetml.worksheet+xml"/>
  <Override PartName="/xl/worksheets/sheet80.xml" ContentType="application/vnd.openxmlformats-officedocument.spreadsheetml.worksheet+xml"/>
  <Override PartName="/xl/worksheets/sheet79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48.xml" ContentType="application/vnd.openxmlformats-officedocument.spreadsheetml.worksheet+xml"/>
  <Override PartName="/xl/worksheets/sheet47.xml" ContentType="application/vnd.openxmlformats-officedocument.spreadsheetml.worksheet+xml"/>
  <Override PartName="/xl/worksheets/sheet46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095" windowWidth="19260" windowHeight="4140" tabRatio="782" firstSheet="73" activeTab="81"/>
  </bookViews>
  <sheets>
    <sheet name="مجلس النواب ( الاجمالي)" sheetId="1" r:id="rId1"/>
    <sheet name="مجلس النواب" sheetId="50" r:id="rId2"/>
    <sheet name="المسائلة والعدالة" sheetId="51" r:id="rId3"/>
    <sheet name="دعاوي الملكية" sheetId="52" r:id="rId4"/>
    <sheet name="مفتش الملكية" sheetId="53" r:id="rId5"/>
    <sheet name="الرقابة المالية" sheetId="54" r:id="rId6"/>
    <sheet name="هيئة النزاهة" sheetId="55" r:id="rId7"/>
    <sheet name="مفوضية الانسان" sheetId="129" r:id="rId8"/>
    <sheet name="رئاسة الجمهورية ( اجمالي)" sheetId="56" r:id="rId9"/>
    <sheet name="رئاسة الجمهورية " sheetId="57" r:id="rId10"/>
    <sheet name="المجمع العلمي" sheetId="58" r:id="rId11"/>
    <sheet name="مجلس الوزراء(اجمالي)" sheetId="59" r:id="rId12"/>
    <sheet name="امانة الوزراء" sheetId="60" r:id="rId13"/>
    <sheet name="رئاسة الوزراء" sheetId="61" r:id="rId14"/>
    <sheet name="شؤون الطاقة" sheetId="126" r:id="rId15"/>
    <sheet name="الشؤون الاقتصادية" sheetId="127" r:id="rId16"/>
    <sheet name="شؤون الخدمات" sheetId="128" r:id="rId17"/>
    <sheet name="الامن الوطني" sheetId="62" r:id="rId18"/>
    <sheet name="المصادر المشعة" sheetId="63" r:id="rId19"/>
    <sheet name="الوقف الشيعي" sheetId="64" r:id="rId20"/>
    <sheet name="مفتش الشيعي" sheetId="65" r:id="rId21"/>
    <sheet name="الوقف السني" sheetId="66" r:id="rId22"/>
    <sheet name="مفتش السني" sheetId="67" r:id="rId23"/>
    <sheet name="الوقف المسيحي" sheetId="68" r:id="rId24"/>
    <sheet name="مفتش المسيحي" sheetId="69" r:id="rId25"/>
    <sheet name="القائد العام" sheetId="70" r:id="rId26"/>
    <sheet name="جهاز المخابرات" sheetId="71" r:id="rId27"/>
    <sheet name="مفتش المخابرات" sheetId="72" r:id="rId28"/>
    <sheet name="نزع السلاح" sheetId="73" r:id="rId29"/>
    <sheet name="الوطنية للاستثمار" sheetId="74" r:id="rId30"/>
    <sheet name="الامام الاعظم" sheetId="75" r:id="rId31"/>
    <sheet name="الامام الكاظم" sheetId="76" r:id="rId32"/>
    <sheet name="مؤسسة الشهداء" sheetId="77" r:id="rId33"/>
    <sheet name="مفتش الشهداء" sheetId="78" r:id="rId34"/>
    <sheet name="الخارجية" sheetId="79" r:id="rId35"/>
    <sheet name="المالية ( اجمالي )" sheetId="80" r:id="rId36"/>
    <sheet name="دوائر المالية" sheetId="81" r:id="rId37"/>
    <sheet name="النشاط العام" sheetId="82" r:id="rId38"/>
    <sheet name="الداخلية" sheetId="83" r:id="rId39"/>
    <sheet name="العمل" sheetId="84" r:id="rId40"/>
    <sheet name="الصحة" sheetId="85" r:id="rId41"/>
    <sheet name="الدفاع" sheetId="86" r:id="rId42"/>
    <sheet name="العدل" sheetId="87" r:id="rId43"/>
    <sheet name="التربية" sheetId="88" r:id="rId44"/>
    <sheet name="الشباب والرياضة" sheetId="89" r:id="rId45"/>
    <sheet name="التجارة" sheetId="90" r:id="rId46"/>
    <sheet name="الثقافة" sheetId="91" r:id="rId47"/>
    <sheet name="النقل" sheetId="92" r:id="rId48"/>
    <sheet name="البلديات" sheetId="93" r:id="rId49"/>
    <sheet name="الاعمار" sheetId="94" r:id="rId50"/>
    <sheet name="الزراعة" sheetId="95" r:id="rId51"/>
    <sheet name="الموارد" sheetId="96" r:id="rId52"/>
    <sheet name="النفط" sheetId="97" r:id="rId53"/>
    <sheet name="التخطيط" sheetId="98" r:id="rId54"/>
    <sheet name="الصناعة" sheetId="99" r:id="rId55"/>
    <sheet name="التعليم " sheetId="100" r:id="rId56"/>
    <sheet name="الكهرباء" sheetId="101" r:id="rId57"/>
    <sheet name="العلوم" sheetId="102" r:id="rId58"/>
    <sheet name="الاتصالات" sheetId="103" r:id="rId59"/>
    <sheet name="البيئة" sheetId="104" r:id="rId60"/>
    <sheet name="المهجرين" sheetId="105" r:id="rId61"/>
    <sheet name="حقوق الانسان" sheetId="106" r:id="rId62"/>
    <sheet name="كردستان" sheetId="108" r:id="rId63"/>
    <sheet name="الدوائر غير مرتبطة" sheetId="109" r:id="rId64"/>
    <sheet name="مجالس المحافظات" sheetId="110" r:id="rId65"/>
    <sheet name="اجمالي المحافظات" sheetId="111" r:id="rId66"/>
    <sheet name=" اجمالي هيئات الاستثمار " sheetId="112" r:id="rId67"/>
    <sheet name="الاوراق المالية" sheetId="113" r:id="rId68"/>
    <sheet name="المفوضية العليا" sheetId="114" r:id="rId69"/>
    <sheet name="المحكمة" sheetId="115" r:id="rId70"/>
    <sheet name="مفتش امانة بغداد" sheetId="117" r:id="rId71"/>
    <sheet name="مفتش مؤسسة السجناء" sheetId="118" r:id="rId72"/>
    <sheet name="مفتش البث والارسال" sheetId="119" r:id="rId73"/>
    <sheet name="مفتش هيئةالحج" sheetId="121" r:id="rId74"/>
    <sheet name="مجلس القضاء" sheetId="116" r:id="rId75"/>
    <sheet name="وزارة السياحة" sheetId="124" r:id="rId76"/>
    <sheet name="نفقات فعلية 2010" sheetId="2" state="hidden" r:id="rId77"/>
    <sheet name="منقح 2011" sheetId="3" state="hidden" r:id="rId78"/>
    <sheet name="نفقات فعلية 2011" sheetId="41" state="hidden" r:id="rId79"/>
    <sheet name="مصدق 2012" sheetId="42" state="hidden" r:id="rId80"/>
    <sheet name="منقح 2012" sheetId="43" state="hidden" r:id="rId81"/>
    <sheet name="مقترح 2013" sheetId="44" r:id="rId82"/>
    <sheet name="متفق2013" sheetId="45" r:id="rId83"/>
    <sheet name="جدول رقم(1)2013" sheetId="122" r:id="rId84"/>
    <sheet name="ايراد فعلي 2010" sheetId="46" state="hidden" r:id="rId85"/>
    <sheet name="ايرادفعلي2011" sheetId="47" state="hidden" r:id="rId86"/>
    <sheet name="مخطط2012" sheetId="48" state="hidden" r:id="rId87"/>
    <sheet name="مخطط2013" sheetId="49" state="hidden" r:id="rId88"/>
  </sheets>
  <definedNames>
    <definedName name="_xlnm.Print_Area" localSheetId="66">' اجمالي هيئات الاستثمار '!$A$1:$Q$35</definedName>
    <definedName name="_xlnm.Print_Area" localSheetId="65">'اجمالي المحافظات'!$A$1:$Q$35</definedName>
    <definedName name="_xlnm.Print_Area" localSheetId="58">الاتصالات!$A$1:$Q$35</definedName>
    <definedName name="_xlnm.Print_Area" localSheetId="49">الاعمار!$A$1:$Q$35</definedName>
    <definedName name="_xlnm.Print_Area" localSheetId="30">'الامام الاعظم'!$A$1:$Q$35</definedName>
    <definedName name="_xlnm.Print_Area" localSheetId="31">'الامام الكاظم'!$A$1:$Q$35</definedName>
    <definedName name="_xlnm.Print_Area" localSheetId="17">'الامن الوطني'!$A$1:$Q$35</definedName>
    <definedName name="_xlnm.Print_Area" localSheetId="67">'الاوراق المالية'!$A$1:$Q$35</definedName>
    <definedName name="_xlnm.Print_Area" localSheetId="48">البلديات!$A$1:$Q$35</definedName>
    <definedName name="_xlnm.Print_Area" localSheetId="59">البيئة!$A$1:$Q$35</definedName>
    <definedName name="_xlnm.Print_Area" localSheetId="45">التجارة!$A$1:$Q$35</definedName>
    <definedName name="_xlnm.Print_Area" localSheetId="53">التخطيط!$A$1:$Q$35</definedName>
    <definedName name="_xlnm.Print_Area" localSheetId="43">التربية!$A$1:$Q$35</definedName>
    <definedName name="_xlnm.Print_Area" localSheetId="55">'التعليم '!$A$1:$Q$35</definedName>
    <definedName name="_xlnm.Print_Area" localSheetId="46">الثقافة!$A$1:$Q$35</definedName>
    <definedName name="_xlnm.Print_Area" localSheetId="34">الخارجية!$A$1:$Q$35</definedName>
    <definedName name="_xlnm.Print_Area" localSheetId="38">الداخلية!$A$1:$Q$35</definedName>
    <definedName name="_xlnm.Print_Area" localSheetId="41">الدفاع!$A$1:$Q$35</definedName>
    <definedName name="_xlnm.Print_Area" localSheetId="63">'الدوائر غير مرتبطة'!$A$1:$Q$35</definedName>
    <definedName name="_xlnm.Print_Area" localSheetId="5">'الرقابة المالية'!$A$1:$Q$35</definedName>
    <definedName name="_xlnm.Print_Area" localSheetId="50">الزراعة!$A$1:$Q$35</definedName>
    <definedName name="_xlnm.Print_Area" localSheetId="15">'الشؤون الاقتصادية'!$A$1:$Q$35</definedName>
    <definedName name="_xlnm.Print_Area" localSheetId="44">'الشباب والرياضة'!$A$1:$Q$35</definedName>
    <definedName name="_xlnm.Print_Area" localSheetId="40">الصحة!$A$1:$Q$35</definedName>
    <definedName name="_xlnm.Print_Area" localSheetId="54">الصناعة!$A$1:$Q$35</definedName>
    <definedName name="_xlnm.Print_Area" localSheetId="42">العدل!$A$1:$Q$35</definedName>
    <definedName name="_xlnm.Print_Area" localSheetId="57">العلوم!$A$1:$Q$35</definedName>
    <definedName name="_xlnm.Print_Area" localSheetId="39">العمل!$A$1:$Q$35</definedName>
    <definedName name="_xlnm.Print_Area" localSheetId="25">'القائد العام'!$A$1:$Q$35</definedName>
    <definedName name="_xlnm.Print_Area" localSheetId="56">الكهرباء!$A$1:$Q$35</definedName>
    <definedName name="_xlnm.Print_Area" localSheetId="35">'المالية ( اجمالي )'!$A$1:$Q$37</definedName>
    <definedName name="_xlnm.Print_Area" localSheetId="10">'المجمع العلمي'!$A$1:$Q$35</definedName>
    <definedName name="_xlnm.Print_Area" localSheetId="69">المحكمة!$A$1:$Q$35</definedName>
    <definedName name="_xlnm.Print_Area" localSheetId="2">'المسائلة والعدالة'!$A$1:$Q$35</definedName>
    <definedName name="_xlnm.Print_Area" localSheetId="18">'المصادر المشعة'!$A$1:$Q$35</definedName>
    <definedName name="_xlnm.Print_Area" localSheetId="68">'المفوضية العليا'!$A$1:$Q$35</definedName>
    <definedName name="_xlnm.Print_Area" localSheetId="60">المهجرين!$A$1:$Q$35</definedName>
    <definedName name="_xlnm.Print_Area" localSheetId="51">الموارد!$A$1:$Q$35</definedName>
    <definedName name="_xlnm.Print_Area" localSheetId="37">'النشاط العام'!$A$1:$Q$37</definedName>
    <definedName name="_xlnm.Print_Area" localSheetId="52">النفط!$A$1:$Q$35</definedName>
    <definedName name="_xlnm.Print_Area" localSheetId="47">النقل!$A$1:$Q$35</definedName>
    <definedName name="_xlnm.Print_Area" localSheetId="29">'الوطنية للاستثمار'!$A$1:$Q$35</definedName>
    <definedName name="_xlnm.Print_Area" localSheetId="21">'الوقف السني'!$A$1:$Q$35</definedName>
    <definedName name="_xlnm.Print_Area" localSheetId="19">'الوقف الشيعي'!$A$1:$Q$35</definedName>
    <definedName name="_xlnm.Print_Area" localSheetId="23">'الوقف المسيحي'!$A$1:$Q$35</definedName>
    <definedName name="_xlnm.Print_Area" localSheetId="12">'امانة الوزراء'!$A$1:$Q$35</definedName>
    <definedName name="_xlnm.Print_Area" localSheetId="83">'جدول رقم(1)2013'!$A$1:$O$79</definedName>
    <definedName name="_xlnm.Print_Area" localSheetId="26">'جهاز المخابرات'!$A$1:$Q$35</definedName>
    <definedName name="_xlnm.Print_Area" localSheetId="61">'حقوق الانسان'!$A$1:$Q$35</definedName>
    <definedName name="_xlnm.Print_Area" localSheetId="3">'دعاوي الملكية'!$A$1:$Q$35</definedName>
    <definedName name="_xlnm.Print_Area" localSheetId="36">'دوائر المالية'!$A$1:$Q$35</definedName>
    <definedName name="_xlnm.Print_Area" localSheetId="9">'رئاسة الجمهورية '!$A$1:$Q$35</definedName>
    <definedName name="_xlnm.Print_Area" localSheetId="8">'رئاسة الجمهورية ( اجمالي)'!$A$1:$Q$35</definedName>
    <definedName name="_xlnm.Print_Area" localSheetId="13">'رئاسة الوزراء'!$A$1:$Q$35</definedName>
    <definedName name="_xlnm.Print_Area" localSheetId="16">'شؤون الخدمات'!$A$1:$Q$35</definedName>
    <definedName name="_xlnm.Print_Area" localSheetId="14">'شؤون الطاقة'!$A$1:$Q$35</definedName>
    <definedName name="_xlnm.Print_Area" localSheetId="62">كردستان!$A$1:$Q$37</definedName>
    <definedName name="_xlnm.Print_Area" localSheetId="32">'مؤسسة الشهداء'!$A$1:$Q$35</definedName>
    <definedName name="_xlnm.Print_Area" localSheetId="64">'مجالس المحافظات'!$A$1:$Q$35</definedName>
    <definedName name="_xlnm.Print_Area" localSheetId="74">'مجلس القضاء'!$A$1:$Q$37</definedName>
    <definedName name="_xlnm.Print_Area" localSheetId="1">'مجلس النواب'!$A$1:$Q$35</definedName>
    <definedName name="_xlnm.Print_Area" localSheetId="0">'مجلس النواب ( الاجمالي)'!$A$1:$Q$35</definedName>
    <definedName name="_xlnm.Print_Area" localSheetId="11">'مجلس الوزراء(اجمالي)'!$A$1:$Q$35</definedName>
    <definedName name="_xlnm.Print_Area" localSheetId="79">'مصدق 2012'!$A$1:$O$86</definedName>
    <definedName name="_xlnm.Print_Area" localSheetId="72">'مفتش البث والارسال'!$A$1:$Q$35</definedName>
    <definedName name="_xlnm.Print_Area" localSheetId="22">'مفتش السني'!$A$1:$Q$35</definedName>
    <definedName name="_xlnm.Print_Area" localSheetId="33">'مفتش الشهداء'!$A$1:$Q$35</definedName>
    <definedName name="_xlnm.Print_Area" localSheetId="20">'مفتش الشيعي'!$A$1:$Q$35</definedName>
    <definedName name="_xlnm.Print_Area" localSheetId="27">'مفتش المخابرات'!$A$1:$Q$35</definedName>
    <definedName name="_xlnm.Print_Area" localSheetId="24">'مفتش المسيحي'!$A$1:$Q$35</definedName>
    <definedName name="_xlnm.Print_Area" localSheetId="4">'مفتش الملكية'!$A$1:$Q$35</definedName>
    <definedName name="_xlnm.Print_Area" localSheetId="70">'مفتش امانة بغداد'!$A$1:$Q$35</definedName>
    <definedName name="_xlnm.Print_Area" localSheetId="71">'مفتش مؤسسة السجناء'!$A$1:$Q$35</definedName>
    <definedName name="_xlnm.Print_Area" localSheetId="73">'مفتش هيئةالحج'!$A$1:$Q$35</definedName>
    <definedName name="_xlnm.Print_Area" localSheetId="7">'مفوضية الانسان'!$A$1:$Q$35</definedName>
    <definedName name="_xlnm.Print_Area" localSheetId="81">'مقترح 2013'!$A$1:$O$86</definedName>
    <definedName name="_xlnm.Print_Area" localSheetId="28">'نزع السلاح'!$A$1:$Q$35</definedName>
    <definedName name="_xlnm.Print_Area" localSheetId="76">'نفقات فعلية 2010'!$A$1:$O$83</definedName>
    <definedName name="_xlnm.Print_Area" localSheetId="6">'هيئة النزاهة'!$A$1:$Q$35</definedName>
    <definedName name="_xlnm.Print_Area" localSheetId="75">'وزارة السياحة'!$A$1:$Q$37</definedName>
  </definedNames>
  <calcPr calcId="125725"/>
</workbook>
</file>

<file path=xl/calcChain.xml><?xml version="1.0" encoding="utf-8"?>
<calcChain xmlns="http://schemas.openxmlformats.org/spreadsheetml/2006/main">
  <c r="D24" i="1"/>
  <c r="M84" i="45"/>
  <c r="O84" s="1"/>
  <c r="L84"/>
  <c r="M83"/>
  <c r="O83" s="1"/>
  <c r="L83"/>
  <c r="M82"/>
  <c r="O82" s="1"/>
  <c r="L82"/>
  <c r="O81"/>
  <c r="M81"/>
  <c r="L81"/>
  <c r="M80"/>
  <c r="O80" s="1"/>
  <c r="L80"/>
  <c r="M79"/>
  <c r="O79" s="1"/>
  <c r="L79"/>
  <c r="M78"/>
  <c r="O78" s="1"/>
  <c r="L78"/>
  <c r="O77"/>
  <c r="M77"/>
  <c r="L77"/>
  <c r="M76"/>
  <c r="O76" s="1"/>
  <c r="L76"/>
  <c r="M75"/>
  <c r="O75" s="1"/>
  <c r="L75"/>
  <c r="M74"/>
  <c r="O74" s="1"/>
  <c r="L74"/>
  <c r="N73"/>
  <c r="K73"/>
  <c r="J73"/>
  <c r="I73"/>
  <c r="H73"/>
  <c r="G73"/>
  <c r="F73"/>
  <c r="E73"/>
  <c r="D73"/>
  <c r="L73" s="1"/>
  <c r="C73"/>
  <c r="M72"/>
  <c r="O72" s="1"/>
  <c r="L72"/>
  <c r="M71"/>
  <c r="O71" s="1"/>
  <c r="L71"/>
  <c r="M70"/>
  <c r="O70" s="1"/>
  <c r="L70"/>
  <c r="M69"/>
  <c r="O69" s="1"/>
  <c r="L69"/>
  <c r="M68"/>
  <c r="O68" s="1"/>
  <c r="L68"/>
  <c r="M67"/>
  <c r="O67" s="1"/>
  <c r="L67"/>
  <c r="M66"/>
  <c r="O66" s="1"/>
  <c r="L66"/>
  <c r="M65"/>
  <c r="O65" s="1"/>
  <c r="L65"/>
  <c r="M64"/>
  <c r="O64" s="1"/>
  <c r="L64"/>
  <c r="M63"/>
  <c r="O63" s="1"/>
  <c r="L63"/>
  <c r="M62"/>
  <c r="O62" s="1"/>
  <c r="L62"/>
  <c r="M61"/>
  <c r="O61" s="1"/>
  <c r="L61"/>
  <c r="M60"/>
  <c r="O60" s="1"/>
  <c r="L60"/>
  <c r="M59"/>
  <c r="O59" s="1"/>
  <c r="L59"/>
  <c r="M58"/>
  <c r="O58" s="1"/>
  <c r="L58"/>
  <c r="M57"/>
  <c r="O57" s="1"/>
  <c r="L57"/>
  <c r="M56"/>
  <c r="O56" s="1"/>
  <c r="L56"/>
  <c r="M55"/>
  <c r="O55" s="1"/>
  <c r="L55"/>
  <c r="M54"/>
  <c r="O54" s="1"/>
  <c r="L54"/>
  <c r="M53"/>
  <c r="O53" s="1"/>
  <c r="L53"/>
  <c r="M52"/>
  <c r="O52" s="1"/>
  <c r="L52"/>
  <c r="M51"/>
  <c r="O51" s="1"/>
  <c r="L51"/>
  <c r="M50"/>
  <c r="O50" s="1"/>
  <c r="L50"/>
  <c r="M49"/>
  <c r="O49" s="1"/>
  <c r="L49"/>
  <c r="M48"/>
  <c r="O48" s="1"/>
  <c r="L48"/>
  <c r="M43"/>
  <c r="O43" s="1"/>
  <c r="L43"/>
  <c r="M42"/>
  <c r="O42" s="1"/>
  <c r="L42"/>
  <c r="N41"/>
  <c r="K41"/>
  <c r="J41"/>
  <c r="I41"/>
  <c r="H41"/>
  <c r="G41"/>
  <c r="F41"/>
  <c r="E41"/>
  <c r="D41"/>
  <c r="L41" s="1"/>
  <c r="C41"/>
  <c r="M40"/>
  <c r="O40" s="1"/>
  <c r="L40"/>
  <c r="M39"/>
  <c r="O39" s="1"/>
  <c r="L39"/>
  <c r="M38"/>
  <c r="O38" s="1"/>
  <c r="L38"/>
  <c r="M37"/>
  <c r="O37" s="1"/>
  <c r="L37"/>
  <c r="M36"/>
  <c r="O36" s="1"/>
  <c r="L36"/>
  <c r="M35"/>
  <c r="O35" s="1"/>
  <c r="L35"/>
  <c r="M34"/>
  <c r="O34" s="1"/>
  <c r="L34"/>
  <c r="M33"/>
  <c r="O33" s="1"/>
  <c r="L33"/>
  <c r="M32"/>
  <c r="O32" s="1"/>
  <c r="L32"/>
  <c r="M31"/>
  <c r="O31" s="1"/>
  <c r="L31"/>
  <c r="M30"/>
  <c r="O30" s="1"/>
  <c r="L30"/>
  <c r="M29"/>
  <c r="O29" s="1"/>
  <c r="L29"/>
  <c r="M28"/>
  <c r="O28" s="1"/>
  <c r="L28"/>
  <c r="M27"/>
  <c r="O27" s="1"/>
  <c r="L27"/>
  <c r="M26"/>
  <c r="O26" s="1"/>
  <c r="L26"/>
  <c r="M25"/>
  <c r="O25" s="1"/>
  <c r="L25"/>
  <c r="M24"/>
  <c r="O24" s="1"/>
  <c r="L24"/>
  <c r="M23"/>
  <c r="O23" s="1"/>
  <c r="L23"/>
  <c r="M22"/>
  <c r="O22" s="1"/>
  <c r="L22"/>
  <c r="M21"/>
  <c r="O21" s="1"/>
  <c r="L21"/>
  <c r="M20"/>
  <c r="O20" s="1"/>
  <c r="L20"/>
  <c r="M19"/>
  <c r="O19" s="1"/>
  <c r="L19"/>
  <c r="M18"/>
  <c r="O18" s="1"/>
  <c r="O17" s="1"/>
  <c r="L18"/>
  <c r="N17"/>
  <c r="L17"/>
  <c r="K17"/>
  <c r="J17"/>
  <c r="I17"/>
  <c r="H17"/>
  <c r="G17"/>
  <c r="F17"/>
  <c r="E17"/>
  <c r="D17"/>
  <c r="C17"/>
  <c r="M16"/>
  <c r="O16" s="1"/>
  <c r="L16"/>
  <c r="M15"/>
  <c r="O15" s="1"/>
  <c r="L15"/>
  <c r="N14"/>
  <c r="K14"/>
  <c r="J14"/>
  <c r="I14"/>
  <c r="H14"/>
  <c r="G14"/>
  <c r="F14"/>
  <c r="E14"/>
  <c r="D14"/>
  <c r="L14" s="1"/>
  <c r="C14"/>
  <c r="M13"/>
  <c r="O13" s="1"/>
  <c r="L13"/>
  <c r="M12"/>
  <c r="O12" s="1"/>
  <c r="L12"/>
  <c r="M11"/>
  <c r="O11" s="1"/>
  <c r="L11"/>
  <c r="M10"/>
  <c r="O10" s="1"/>
  <c r="L10"/>
  <c r="M9"/>
  <c r="O9" s="1"/>
  <c r="L9"/>
  <c r="M8"/>
  <c r="O8" s="1"/>
  <c r="L8"/>
  <c r="M7"/>
  <c r="O7" s="1"/>
  <c r="L7"/>
  <c r="N6"/>
  <c r="K6"/>
  <c r="K85" s="1"/>
  <c r="J6"/>
  <c r="J85" s="1"/>
  <c r="I6"/>
  <c r="I85" s="1"/>
  <c r="H6"/>
  <c r="H85" s="1"/>
  <c r="G6"/>
  <c r="G85" s="1"/>
  <c r="F6"/>
  <c r="F85" s="1"/>
  <c r="E6"/>
  <c r="E85" s="1"/>
  <c r="D6"/>
  <c r="D85" s="1"/>
  <c r="C6"/>
  <c r="N85" l="1"/>
  <c r="M6"/>
  <c r="M14"/>
  <c r="O14" s="1"/>
  <c r="M17"/>
  <c r="M41"/>
  <c r="O41" s="1"/>
  <c r="M73"/>
  <c r="O73" s="1"/>
  <c r="O6"/>
  <c r="O85" s="1"/>
  <c r="M85"/>
  <c r="L6"/>
  <c r="L85" s="1"/>
  <c r="C85"/>
  <c r="O35" i="124"/>
  <c r="N35"/>
  <c r="M35"/>
  <c r="L35"/>
  <c r="K35"/>
  <c r="J35"/>
  <c r="I35"/>
  <c r="H35"/>
  <c r="G35"/>
  <c r="F35"/>
  <c r="E35"/>
  <c r="D35"/>
  <c r="O37" i="116"/>
  <c r="N37"/>
  <c r="M37"/>
  <c r="L37"/>
  <c r="K37"/>
  <c r="J37"/>
  <c r="I37"/>
  <c r="H37"/>
  <c r="G37"/>
  <c r="F37"/>
  <c r="E37"/>
  <c r="D37"/>
  <c r="P37" s="1"/>
  <c r="O35" i="121"/>
  <c r="N35"/>
  <c r="M35"/>
  <c r="L35"/>
  <c r="K35"/>
  <c r="J35"/>
  <c r="I35"/>
  <c r="H35"/>
  <c r="G35"/>
  <c r="F35"/>
  <c r="E35"/>
  <c r="D35"/>
  <c r="O35" i="119"/>
  <c r="N35"/>
  <c r="M35"/>
  <c r="L35"/>
  <c r="K35"/>
  <c r="J35"/>
  <c r="I35"/>
  <c r="H35"/>
  <c r="G35"/>
  <c r="F35"/>
  <c r="E35"/>
  <c r="D35"/>
  <c r="O35" i="118"/>
  <c r="N35"/>
  <c r="M35"/>
  <c r="L35"/>
  <c r="K35"/>
  <c r="J35"/>
  <c r="I35"/>
  <c r="H35"/>
  <c r="G35"/>
  <c r="F35"/>
  <c r="E35"/>
  <c r="D35"/>
  <c r="O35" i="117"/>
  <c r="N35"/>
  <c r="M35"/>
  <c r="L35"/>
  <c r="K35"/>
  <c r="J35"/>
  <c r="I35"/>
  <c r="H35"/>
  <c r="G35"/>
  <c r="F35"/>
  <c r="E35"/>
  <c r="D35"/>
  <c r="O35" i="114"/>
  <c r="N35"/>
  <c r="M35"/>
  <c r="L35"/>
  <c r="K35"/>
  <c r="J35"/>
  <c r="I35"/>
  <c r="H35"/>
  <c r="G35"/>
  <c r="F35"/>
  <c r="E35"/>
  <c r="D35"/>
  <c r="O35" i="113"/>
  <c r="N35"/>
  <c r="M35"/>
  <c r="L35"/>
  <c r="K35"/>
  <c r="J35"/>
  <c r="I35"/>
  <c r="H35"/>
  <c r="G35"/>
  <c r="F35"/>
  <c r="E35"/>
  <c r="D35"/>
  <c r="O35" i="112"/>
  <c r="N35"/>
  <c r="M35"/>
  <c r="L35"/>
  <c r="K35"/>
  <c r="J35"/>
  <c r="I35"/>
  <c r="H35"/>
  <c r="G35"/>
  <c r="F35"/>
  <c r="E35"/>
  <c r="D35"/>
  <c r="P35" s="1"/>
  <c r="O35" i="111"/>
  <c r="N35"/>
  <c r="M35"/>
  <c r="L35"/>
  <c r="K35"/>
  <c r="J35"/>
  <c r="I35"/>
  <c r="H35"/>
  <c r="G35"/>
  <c r="F35"/>
  <c r="E35"/>
  <c r="D35"/>
  <c r="O35" i="110"/>
  <c r="N35"/>
  <c r="M35"/>
  <c r="L35"/>
  <c r="K35"/>
  <c r="J35"/>
  <c r="I35"/>
  <c r="H35"/>
  <c r="G35"/>
  <c r="F35"/>
  <c r="E35"/>
  <c r="D35"/>
  <c r="O37" i="108"/>
  <c r="N37"/>
  <c r="M37"/>
  <c r="L37"/>
  <c r="K37"/>
  <c r="J37"/>
  <c r="I37"/>
  <c r="H37"/>
  <c r="G37"/>
  <c r="F37"/>
  <c r="E37"/>
  <c r="D37"/>
  <c r="O35" i="106"/>
  <c r="N35"/>
  <c r="M35"/>
  <c r="L35"/>
  <c r="K35"/>
  <c r="J35"/>
  <c r="I35"/>
  <c r="H35"/>
  <c r="G35"/>
  <c r="F35"/>
  <c r="E35"/>
  <c r="D35"/>
  <c r="O35" i="105"/>
  <c r="N35"/>
  <c r="M35"/>
  <c r="L35"/>
  <c r="K35"/>
  <c r="J35"/>
  <c r="I35"/>
  <c r="H35"/>
  <c r="G35"/>
  <c r="F35"/>
  <c r="E35"/>
  <c r="D35"/>
  <c r="O35" i="104"/>
  <c r="N35"/>
  <c r="M35"/>
  <c r="L35"/>
  <c r="K35"/>
  <c r="J35"/>
  <c r="I35"/>
  <c r="H35"/>
  <c r="G35"/>
  <c r="F35"/>
  <c r="E35"/>
  <c r="D35"/>
  <c r="O35" i="103"/>
  <c r="N35"/>
  <c r="M35"/>
  <c r="L35"/>
  <c r="K35"/>
  <c r="J35"/>
  <c r="I35"/>
  <c r="H35"/>
  <c r="G35"/>
  <c r="F35"/>
  <c r="E35"/>
  <c r="D35"/>
  <c r="O35" i="102"/>
  <c r="N35"/>
  <c r="M35"/>
  <c r="L35"/>
  <c r="K35"/>
  <c r="J35"/>
  <c r="I35"/>
  <c r="H35"/>
  <c r="G35"/>
  <c r="F35"/>
  <c r="E35"/>
  <c r="D35"/>
  <c r="O35" i="101"/>
  <c r="N35"/>
  <c r="M35"/>
  <c r="L35"/>
  <c r="K35"/>
  <c r="J35"/>
  <c r="I35"/>
  <c r="H35"/>
  <c r="G35"/>
  <c r="F35"/>
  <c r="E35"/>
  <c r="D35"/>
  <c r="O35" i="100"/>
  <c r="N35"/>
  <c r="M35"/>
  <c r="L35"/>
  <c r="K35"/>
  <c r="J35"/>
  <c r="I35"/>
  <c r="H35"/>
  <c r="G35"/>
  <c r="F35"/>
  <c r="E35"/>
  <c r="D35"/>
  <c r="O35" i="99"/>
  <c r="N35"/>
  <c r="M35"/>
  <c r="L35"/>
  <c r="K35"/>
  <c r="J35"/>
  <c r="I35"/>
  <c r="H35"/>
  <c r="G35"/>
  <c r="F35"/>
  <c r="E35"/>
  <c r="D35"/>
  <c r="O35" i="98"/>
  <c r="N35"/>
  <c r="M35"/>
  <c r="L35"/>
  <c r="K35"/>
  <c r="J35"/>
  <c r="I35"/>
  <c r="H35"/>
  <c r="G35"/>
  <c r="F35"/>
  <c r="E35"/>
  <c r="D35"/>
  <c r="O35" i="97"/>
  <c r="N35"/>
  <c r="M35"/>
  <c r="L35"/>
  <c r="K35"/>
  <c r="J35"/>
  <c r="I35"/>
  <c r="H35"/>
  <c r="G35"/>
  <c r="F35"/>
  <c r="E35"/>
  <c r="D35"/>
  <c r="O35" i="96"/>
  <c r="N35"/>
  <c r="M35"/>
  <c r="L35"/>
  <c r="K35"/>
  <c r="J35"/>
  <c r="I35"/>
  <c r="H35"/>
  <c r="G35"/>
  <c r="F35"/>
  <c r="E35"/>
  <c r="D35"/>
  <c r="O35" i="95"/>
  <c r="N35"/>
  <c r="M35"/>
  <c r="L35"/>
  <c r="K35"/>
  <c r="J35"/>
  <c r="I35"/>
  <c r="H35"/>
  <c r="G35"/>
  <c r="F35"/>
  <c r="E35"/>
  <c r="D35"/>
  <c r="O35" i="94"/>
  <c r="N35"/>
  <c r="M35"/>
  <c r="L35"/>
  <c r="K35"/>
  <c r="J35"/>
  <c r="I35"/>
  <c r="H35"/>
  <c r="G35"/>
  <c r="F35"/>
  <c r="E35"/>
  <c r="D35"/>
  <c r="O35" i="93"/>
  <c r="N35"/>
  <c r="M35"/>
  <c r="L35"/>
  <c r="K35"/>
  <c r="J35"/>
  <c r="I35"/>
  <c r="H35"/>
  <c r="G35"/>
  <c r="F35"/>
  <c r="E35"/>
  <c r="D35"/>
  <c r="O35" i="92"/>
  <c r="N35"/>
  <c r="M35"/>
  <c r="L35"/>
  <c r="K35"/>
  <c r="J35"/>
  <c r="I35"/>
  <c r="H35"/>
  <c r="G35"/>
  <c r="F35"/>
  <c r="E35"/>
  <c r="D35"/>
  <c r="O35" i="91"/>
  <c r="N35"/>
  <c r="M35"/>
  <c r="L35"/>
  <c r="K35"/>
  <c r="J35"/>
  <c r="I35"/>
  <c r="H35"/>
  <c r="G35"/>
  <c r="F35"/>
  <c r="E35"/>
  <c r="D35"/>
  <c r="O35" i="90"/>
  <c r="N35"/>
  <c r="M35"/>
  <c r="L35"/>
  <c r="K35"/>
  <c r="J35"/>
  <c r="I35"/>
  <c r="H35"/>
  <c r="G35"/>
  <c r="F35"/>
  <c r="E35"/>
  <c r="D35"/>
  <c r="O35" i="89"/>
  <c r="N35"/>
  <c r="M35"/>
  <c r="L35"/>
  <c r="K35"/>
  <c r="J35"/>
  <c r="I35"/>
  <c r="H35"/>
  <c r="G35"/>
  <c r="F35"/>
  <c r="E35"/>
  <c r="D35"/>
  <c r="O35" i="88"/>
  <c r="N35"/>
  <c r="M35"/>
  <c r="L35"/>
  <c r="K35"/>
  <c r="J35"/>
  <c r="I35"/>
  <c r="H35"/>
  <c r="G35"/>
  <c r="F35"/>
  <c r="E35"/>
  <c r="D35"/>
  <c r="O35" i="87"/>
  <c r="N35"/>
  <c r="M35"/>
  <c r="L35"/>
  <c r="K35"/>
  <c r="J35"/>
  <c r="I35"/>
  <c r="H35"/>
  <c r="G35"/>
  <c r="F35"/>
  <c r="E35"/>
  <c r="D35"/>
  <c r="O35" i="86"/>
  <c r="N35"/>
  <c r="M35"/>
  <c r="L35"/>
  <c r="K35"/>
  <c r="J35"/>
  <c r="I35"/>
  <c r="H35"/>
  <c r="G35"/>
  <c r="F35"/>
  <c r="E35"/>
  <c r="D35"/>
  <c r="O35" i="85"/>
  <c r="N35"/>
  <c r="M35"/>
  <c r="L35"/>
  <c r="K35"/>
  <c r="J35"/>
  <c r="I35"/>
  <c r="H35"/>
  <c r="G35"/>
  <c r="F35"/>
  <c r="E35"/>
  <c r="D35"/>
  <c r="O35" i="84"/>
  <c r="N35"/>
  <c r="M35"/>
  <c r="L35"/>
  <c r="K35"/>
  <c r="J35"/>
  <c r="I35"/>
  <c r="H35"/>
  <c r="G35"/>
  <c r="F35"/>
  <c r="E35"/>
  <c r="D35"/>
  <c r="P35" s="1"/>
  <c r="O35" i="83"/>
  <c r="N35"/>
  <c r="M35"/>
  <c r="L35"/>
  <c r="K35"/>
  <c r="J35"/>
  <c r="I35"/>
  <c r="H35"/>
  <c r="G35"/>
  <c r="F35"/>
  <c r="E35"/>
  <c r="D35"/>
  <c r="O37" i="80"/>
  <c r="N37"/>
  <c r="M37"/>
  <c r="L37"/>
  <c r="K37"/>
  <c r="J37"/>
  <c r="I37"/>
  <c r="H37"/>
  <c r="G37"/>
  <c r="F37"/>
  <c r="E37"/>
  <c r="D37"/>
  <c r="O35" i="79"/>
  <c r="N35"/>
  <c r="M35"/>
  <c r="L35"/>
  <c r="K35"/>
  <c r="J35"/>
  <c r="I35"/>
  <c r="H35"/>
  <c r="G35"/>
  <c r="F35"/>
  <c r="E35"/>
  <c r="D35"/>
  <c r="O35" i="78"/>
  <c r="N35"/>
  <c r="M35"/>
  <c r="L35"/>
  <c r="K35"/>
  <c r="J35"/>
  <c r="I35"/>
  <c r="H35"/>
  <c r="G35"/>
  <c r="F35"/>
  <c r="E35"/>
  <c r="D35"/>
  <c r="O35" i="77"/>
  <c r="N35"/>
  <c r="M35"/>
  <c r="L35"/>
  <c r="K35"/>
  <c r="J35"/>
  <c r="I35"/>
  <c r="H35"/>
  <c r="G35"/>
  <c r="F35"/>
  <c r="E35"/>
  <c r="D35"/>
  <c r="O35" i="76"/>
  <c r="N35"/>
  <c r="M35"/>
  <c r="L35"/>
  <c r="K35"/>
  <c r="J35"/>
  <c r="I35"/>
  <c r="H35"/>
  <c r="G35"/>
  <c r="F35"/>
  <c r="E35"/>
  <c r="D35"/>
  <c r="O35" i="75"/>
  <c r="N35"/>
  <c r="M35"/>
  <c r="L35"/>
  <c r="K35"/>
  <c r="J35"/>
  <c r="I35"/>
  <c r="H35"/>
  <c r="G35"/>
  <c r="F35"/>
  <c r="E35"/>
  <c r="D35"/>
  <c r="P35" s="1"/>
  <c r="O35" i="74"/>
  <c r="N35"/>
  <c r="M35"/>
  <c r="L35"/>
  <c r="K35"/>
  <c r="J35"/>
  <c r="I35"/>
  <c r="H35"/>
  <c r="G35"/>
  <c r="F35"/>
  <c r="E35"/>
  <c r="D35"/>
  <c r="O35" i="73"/>
  <c r="N35"/>
  <c r="M35"/>
  <c r="L35"/>
  <c r="K35"/>
  <c r="J35"/>
  <c r="I35"/>
  <c r="H35"/>
  <c r="G35"/>
  <c r="F35"/>
  <c r="E35"/>
  <c r="D35"/>
  <c r="O35" i="72"/>
  <c r="N35"/>
  <c r="M35"/>
  <c r="L35"/>
  <c r="K35"/>
  <c r="J35"/>
  <c r="I35"/>
  <c r="H35"/>
  <c r="G35"/>
  <c r="F35"/>
  <c r="E35"/>
  <c r="D35"/>
  <c r="O35" i="71"/>
  <c r="N35"/>
  <c r="M35"/>
  <c r="L35"/>
  <c r="K35"/>
  <c r="J35"/>
  <c r="I35"/>
  <c r="H35"/>
  <c r="G35"/>
  <c r="F35"/>
  <c r="E35"/>
  <c r="D35"/>
  <c r="O35" i="70"/>
  <c r="N35"/>
  <c r="M35"/>
  <c r="L35"/>
  <c r="K35"/>
  <c r="J35"/>
  <c r="I35"/>
  <c r="H35"/>
  <c r="G35"/>
  <c r="F35"/>
  <c r="E35"/>
  <c r="D35"/>
  <c r="O35" i="69"/>
  <c r="N35"/>
  <c r="M35"/>
  <c r="L35"/>
  <c r="K35"/>
  <c r="J35"/>
  <c r="I35"/>
  <c r="H35"/>
  <c r="G35"/>
  <c r="F35"/>
  <c r="E35"/>
  <c r="D35"/>
  <c r="O35" i="68"/>
  <c r="N35"/>
  <c r="M35"/>
  <c r="L35"/>
  <c r="K35"/>
  <c r="J35"/>
  <c r="I35"/>
  <c r="H35"/>
  <c r="G35"/>
  <c r="F35"/>
  <c r="E35"/>
  <c r="D35"/>
  <c r="O35" i="67"/>
  <c r="N35"/>
  <c r="M35"/>
  <c r="L35"/>
  <c r="K35"/>
  <c r="J35"/>
  <c r="I35"/>
  <c r="H35"/>
  <c r="G35"/>
  <c r="F35"/>
  <c r="E35"/>
  <c r="D35"/>
  <c r="O35" i="66"/>
  <c r="N35"/>
  <c r="M35"/>
  <c r="L35"/>
  <c r="K35"/>
  <c r="J35"/>
  <c r="I35"/>
  <c r="H35"/>
  <c r="G35"/>
  <c r="F35"/>
  <c r="E35"/>
  <c r="D35"/>
  <c r="O35" i="65"/>
  <c r="N35"/>
  <c r="M35"/>
  <c r="L35"/>
  <c r="K35"/>
  <c r="J35"/>
  <c r="I35"/>
  <c r="H35"/>
  <c r="G35"/>
  <c r="F35"/>
  <c r="E35"/>
  <c r="D35"/>
  <c r="O35" i="64"/>
  <c r="N35"/>
  <c r="M35"/>
  <c r="L35"/>
  <c r="K35"/>
  <c r="J35"/>
  <c r="I35"/>
  <c r="H35"/>
  <c r="G35"/>
  <c r="F35"/>
  <c r="E35"/>
  <c r="D35"/>
  <c r="O35" i="63"/>
  <c r="N35"/>
  <c r="M35"/>
  <c r="L35"/>
  <c r="K35"/>
  <c r="J35"/>
  <c r="I35"/>
  <c r="H35"/>
  <c r="G35"/>
  <c r="F35"/>
  <c r="E35"/>
  <c r="D35"/>
  <c r="O35" i="62"/>
  <c r="N35"/>
  <c r="M35"/>
  <c r="L35"/>
  <c r="K35"/>
  <c r="J35"/>
  <c r="I35"/>
  <c r="H35"/>
  <c r="G35"/>
  <c r="F35"/>
  <c r="E35"/>
  <c r="D35"/>
  <c r="P35" s="1"/>
  <c r="O35" i="61"/>
  <c r="N35"/>
  <c r="M35"/>
  <c r="L35"/>
  <c r="K35"/>
  <c r="J35"/>
  <c r="I35"/>
  <c r="H35"/>
  <c r="G35"/>
  <c r="F35"/>
  <c r="E35"/>
  <c r="D35"/>
  <c r="P35" s="1"/>
  <c r="O35" i="60"/>
  <c r="N35"/>
  <c r="M35"/>
  <c r="L35"/>
  <c r="K35"/>
  <c r="J35"/>
  <c r="I35"/>
  <c r="H35"/>
  <c r="G35"/>
  <c r="F35"/>
  <c r="E35"/>
  <c r="D35"/>
  <c r="O35" i="58"/>
  <c r="N35"/>
  <c r="M35"/>
  <c r="L35"/>
  <c r="K35"/>
  <c r="J35"/>
  <c r="I35"/>
  <c r="H35"/>
  <c r="G35"/>
  <c r="F35"/>
  <c r="E35"/>
  <c r="D35"/>
  <c r="O35" i="57"/>
  <c r="N35"/>
  <c r="M35"/>
  <c r="L35"/>
  <c r="K35"/>
  <c r="J35"/>
  <c r="I35"/>
  <c r="H35"/>
  <c r="G35"/>
  <c r="F35"/>
  <c r="E35"/>
  <c r="D35"/>
  <c r="O35" i="129"/>
  <c r="N35"/>
  <c r="M35"/>
  <c r="L35"/>
  <c r="K35"/>
  <c r="J35"/>
  <c r="I35"/>
  <c r="H35"/>
  <c r="G35"/>
  <c r="F35"/>
  <c r="E35"/>
  <c r="D35"/>
  <c r="O77" i="122"/>
  <c r="O76"/>
  <c r="O75"/>
  <c r="O74"/>
  <c r="O73"/>
  <c r="O72"/>
  <c r="O71"/>
  <c r="O70"/>
  <c r="O69"/>
  <c r="O68"/>
  <c r="O67"/>
  <c r="N66"/>
  <c r="O35" i="109" s="1"/>
  <c r="M66" i="122"/>
  <c r="N35" i="109" s="1"/>
  <c r="L66" i="122"/>
  <c r="M35" i="109" s="1"/>
  <c r="K66" i="122"/>
  <c r="L35" i="109" s="1"/>
  <c r="J66" i="122"/>
  <c r="K35" i="109" s="1"/>
  <c r="I66" i="122"/>
  <c r="J35" i="109" s="1"/>
  <c r="H66" i="122"/>
  <c r="I35" i="109" s="1"/>
  <c r="G66" i="122"/>
  <c r="H35" i="109" s="1"/>
  <c r="F66" i="122"/>
  <c r="G35" i="109" s="1"/>
  <c r="E66" i="122"/>
  <c r="F35" i="109" s="1"/>
  <c r="D66" i="122"/>
  <c r="E35" i="109" s="1"/>
  <c r="C66" i="122"/>
  <c r="O66" s="1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N16"/>
  <c r="O35" i="59" s="1"/>
  <c r="M16" i="122"/>
  <c r="N35" i="59" s="1"/>
  <c r="L16" i="122"/>
  <c r="M35" i="59" s="1"/>
  <c r="K16" i="122"/>
  <c r="L35" i="59" s="1"/>
  <c r="J16" i="122"/>
  <c r="K35" i="59" s="1"/>
  <c r="I16" i="122"/>
  <c r="J35" i="59" s="1"/>
  <c r="H16" i="122"/>
  <c r="I35" i="59" s="1"/>
  <c r="G16" i="122"/>
  <c r="H35" i="59" s="1"/>
  <c r="F16" i="122"/>
  <c r="G35" i="59" s="1"/>
  <c r="E16" i="122"/>
  <c r="F35" i="59" s="1"/>
  <c r="D16" i="122"/>
  <c r="E35" i="59" s="1"/>
  <c r="C16" i="122"/>
  <c r="O16" s="1"/>
  <c r="O15"/>
  <c r="O14"/>
  <c r="O13" s="1"/>
  <c r="N13"/>
  <c r="O35" i="56" s="1"/>
  <c r="M13" i="122"/>
  <c r="N35" i="56" s="1"/>
  <c r="L13" i="122"/>
  <c r="M35" i="56" s="1"/>
  <c r="K13" i="122"/>
  <c r="L35" i="56" s="1"/>
  <c r="J13" i="122"/>
  <c r="K35" i="56" s="1"/>
  <c r="I13" i="122"/>
  <c r="J35" i="56" s="1"/>
  <c r="H13" i="122"/>
  <c r="I35" i="56" s="1"/>
  <c r="G13" i="122"/>
  <c r="H35" i="56" s="1"/>
  <c r="F13" i="122"/>
  <c r="G35" i="56" s="1"/>
  <c r="E13" i="122"/>
  <c r="F35" i="56" s="1"/>
  <c r="D13" i="122"/>
  <c r="E35" i="56" s="1"/>
  <c r="C13" i="122"/>
  <c r="D35" i="56" s="1"/>
  <c r="O12" i="122"/>
  <c r="O11"/>
  <c r="O10"/>
  <c r="O9"/>
  <c r="O8"/>
  <c r="O7"/>
  <c r="O6"/>
  <c r="N5"/>
  <c r="N78" s="1"/>
  <c r="M5"/>
  <c r="L5"/>
  <c r="L78" s="1"/>
  <c r="K5"/>
  <c r="J5"/>
  <c r="J78" s="1"/>
  <c r="I5"/>
  <c r="H5"/>
  <c r="H78" s="1"/>
  <c r="G5"/>
  <c r="F5"/>
  <c r="F78" s="1"/>
  <c r="E5"/>
  <c r="D5"/>
  <c r="D78" s="1"/>
  <c r="C5"/>
  <c r="N15" i="124"/>
  <c r="N14"/>
  <c r="N13"/>
  <c r="N12"/>
  <c r="N11"/>
  <c r="N10"/>
  <c r="N9"/>
  <c r="N8"/>
  <c r="N7"/>
  <c r="N17" i="116"/>
  <c r="N16"/>
  <c r="N15"/>
  <c r="N14"/>
  <c r="N13"/>
  <c r="N12"/>
  <c r="N11"/>
  <c r="N10"/>
  <c r="N9"/>
  <c r="N8"/>
  <c r="N15" i="121"/>
  <c r="N14"/>
  <c r="N13"/>
  <c r="N12"/>
  <c r="N11"/>
  <c r="N10"/>
  <c r="N9"/>
  <c r="N8"/>
  <c r="N7"/>
  <c r="N15" i="119"/>
  <c r="N14"/>
  <c r="N13"/>
  <c r="N12"/>
  <c r="N11"/>
  <c r="N10"/>
  <c r="N9"/>
  <c r="N8"/>
  <c r="N7"/>
  <c r="N15" i="118"/>
  <c r="N14"/>
  <c r="N13"/>
  <c r="N12"/>
  <c r="N11"/>
  <c r="N10"/>
  <c r="N9"/>
  <c r="N8"/>
  <c r="N7"/>
  <c r="N15" i="117"/>
  <c r="N14"/>
  <c r="N13"/>
  <c r="N12"/>
  <c r="N11"/>
  <c r="N10"/>
  <c r="N9"/>
  <c r="N8"/>
  <c r="N7"/>
  <c r="N15" i="114"/>
  <c r="N14"/>
  <c r="N13"/>
  <c r="N12"/>
  <c r="N11"/>
  <c r="N10"/>
  <c r="N9"/>
  <c r="N8"/>
  <c r="N7"/>
  <c r="N15" i="113"/>
  <c r="N14"/>
  <c r="N13"/>
  <c r="N12"/>
  <c r="N11"/>
  <c r="N10"/>
  <c r="N9"/>
  <c r="N8"/>
  <c r="N7"/>
  <c r="N15" i="112"/>
  <c r="N14"/>
  <c r="N13"/>
  <c r="N12"/>
  <c r="N11"/>
  <c r="N10"/>
  <c r="N9"/>
  <c r="N8"/>
  <c r="N7"/>
  <c r="N15" i="111"/>
  <c r="N14"/>
  <c r="N13"/>
  <c r="N12"/>
  <c r="N11"/>
  <c r="N10"/>
  <c r="N9"/>
  <c r="N8"/>
  <c r="N7"/>
  <c r="N15" i="110"/>
  <c r="N14"/>
  <c r="N13"/>
  <c r="N12"/>
  <c r="N11"/>
  <c r="N10"/>
  <c r="N9"/>
  <c r="N8"/>
  <c r="N7"/>
  <c r="N15" i="109"/>
  <c r="N14"/>
  <c r="N13"/>
  <c r="N12"/>
  <c r="N11"/>
  <c r="N10"/>
  <c r="N9"/>
  <c r="N8"/>
  <c r="N7"/>
  <c r="N17" i="108"/>
  <c r="N16"/>
  <c r="N15"/>
  <c r="N14"/>
  <c r="N13"/>
  <c r="N12"/>
  <c r="N11"/>
  <c r="N10"/>
  <c r="N9"/>
  <c r="N8"/>
  <c r="N15" i="106"/>
  <c r="N14"/>
  <c r="N13"/>
  <c r="N12"/>
  <c r="N11"/>
  <c r="N10"/>
  <c r="N9"/>
  <c r="N8"/>
  <c r="N7"/>
  <c r="N15" i="105"/>
  <c r="N14"/>
  <c r="N13"/>
  <c r="N12"/>
  <c r="N11"/>
  <c r="N10"/>
  <c r="N9"/>
  <c r="N8"/>
  <c r="N7"/>
  <c r="N15" i="104"/>
  <c r="N14"/>
  <c r="N13"/>
  <c r="N12"/>
  <c r="N11"/>
  <c r="N10"/>
  <c r="N9"/>
  <c r="N8"/>
  <c r="N7"/>
  <c r="N15" i="103"/>
  <c r="N14"/>
  <c r="N13"/>
  <c r="N12"/>
  <c r="N11"/>
  <c r="N10"/>
  <c r="N9"/>
  <c r="N8"/>
  <c r="N7"/>
  <c r="N15" i="102"/>
  <c r="N14"/>
  <c r="N13"/>
  <c r="N12"/>
  <c r="N11"/>
  <c r="N10"/>
  <c r="N9"/>
  <c r="N8"/>
  <c r="N7"/>
  <c r="N15" i="101"/>
  <c r="N14"/>
  <c r="N13"/>
  <c r="N12"/>
  <c r="N11"/>
  <c r="N10"/>
  <c r="N9"/>
  <c r="N8"/>
  <c r="N7"/>
  <c r="N15" i="100"/>
  <c r="N14"/>
  <c r="N13"/>
  <c r="N12"/>
  <c r="N11"/>
  <c r="N10"/>
  <c r="N9"/>
  <c r="N8"/>
  <c r="N7"/>
  <c r="N15" i="99"/>
  <c r="N14"/>
  <c r="N13"/>
  <c r="N12"/>
  <c r="N11"/>
  <c r="N10"/>
  <c r="N9"/>
  <c r="N8"/>
  <c r="N7"/>
  <c r="N15" i="98"/>
  <c r="N14"/>
  <c r="N13"/>
  <c r="N12"/>
  <c r="N11"/>
  <c r="N10"/>
  <c r="N9"/>
  <c r="N8"/>
  <c r="N7"/>
  <c r="N15" i="97"/>
  <c r="N14"/>
  <c r="N13"/>
  <c r="N12"/>
  <c r="N11"/>
  <c r="N10"/>
  <c r="N9"/>
  <c r="N8"/>
  <c r="N7"/>
  <c r="N15" i="96"/>
  <c r="N14"/>
  <c r="N13"/>
  <c r="N12"/>
  <c r="N11"/>
  <c r="N10"/>
  <c r="N9"/>
  <c r="N8"/>
  <c r="N7"/>
  <c r="N15" i="95"/>
  <c r="N14"/>
  <c r="N13"/>
  <c r="N12"/>
  <c r="N11"/>
  <c r="N10"/>
  <c r="N9"/>
  <c r="N8"/>
  <c r="N7"/>
  <c r="N15" i="94"/>
  <c r="N14"/>
  <c r="N13"/>
  <c r="N12"/>
  <c r="N11"/>
  <c r="N10"/>
  <c r="N9"/>
  <c r="N8"/>
  <c r="N7"/>
  <c r="N15" i="93"/>
  <c r="N14"/>
  <c r="N13"/>
  <c r="N12"/>
  <c r="N11"/>
  <c r="N10"/>
  <c r="N9"/>
  <c r="N8"/>
  <c r="N7"/>
  <c r="N15" i="92"/>
  <c r="N14"/>
  <c r="N13"/>
  <c r="N12"/>
  <c r="N11"/>
  <c r="N10"/>
  <c r="N9"/>
  <c r="N8"/>
  <c r="N7"/>
  <c r="N15" i="91"/>
  <c r="N14"/>
  <c r="N13"/>
  <c r="N12"/>
  <c r="N11"/>
  <c r="N10"/>
  <c r="N9"/>
  <c r="N8"/>
  <c r="N7"/>
  <c r="N15" i="90"/>
  <c r="N14"/>
  <c r="N13"/>
  <c r="N12"/>
  <c r="N11"/>
  <c r="N10"/>
  <c r="N9"/>
  <c r="N8"/>
  <c r="N7"/>
  <c r="N15" i="89"/>
  <c r="N14"/>
  <c r="N13"/>
  <c r="N12"/>
  <c r="N11"/>
  <c r="N10"/>
  <c r="N9"/>
  <c r="N8"/>
  <c r="N7"/>
  <c r="N15" i="88"/>
  <c r="N14"/>
  <c r="N13"/>
  <c r="N12"/>
  <c r="N11"/>
  <c r="N10"/>
  <c r="N9"/>
  <c r="N8"/>
  <c r="N7"/>
  <c r="N15" i="87"/>
  <c r="N14"/>
  <c r="N13"/>
  <c r="N12"/>
  <c r="N11"/>
  <c r="N10"/>
  <c r="N9"/>
  <c r="N8"/>
  <c r="N7"/>
  <c r="N15" i="86"/>
  <c r="N14"/>
  <c r="N13"/>
  <c r="N12"/>
  <c r="N11"/>
  <c r="N10"/>
  <c r="N9"/>
  <c r="N8"/>
  <c r="N7"/>
  <c r="N15" i="85"/>
  <c r="N14"/>
  <c r="N13"/>
  <c r="N12"/>
  <c r="N11"/>
  <c r="N10"/>
  <c r="N9"/>
  <c r="N8"/>
  <c r="N7"/>
  <c r="N15" i="84"/>
  <c r="N14"/>
  <c r="N13"/>
  <c r="N12"/>
  <c r="N11"/>
  <c r="N10"/>
  <c r="N9"/>
  <c r="N8"/>
  <c r="N7"/>
  <c r="N15" i="83"/>
  <c r="N14"/>
  <c r="N13"/>
  <c r="N12"/>
  <c r="N11"/>
  <c r="N10"/>
  <c r="N9"/>
  <c r="N8"/>
  <c r="N7"/>
  <c r="N17" i="82"/>
  <c r="N16"/>
  <c r="N15"/>
  <c r="N14"/>
  <c r="N13"/>
  <c r="N12"/>
  <c r="N11"/>
  <c r="N10"/>
  <c r="N9"/>
  <c r="N8"/>
  <c r="N15" i="81"/>
  <c r="N14"/>
  <c r="N13"/>
  <c r="N12"/>
  <c r="N11"/>
  <c r="N10"/>
  <c r="N9"/>
  <c r="N8"/>
  <c r="N7"/>
  <c r="N17" i="80"/>
  <c r="N16"/>
  <c r="N15"/>
  <c r="N14"/>
  <c r="N13"/>
  <c r="N12"/>
  <c r="N11"/>
  <c r="N10"/>
  <c r="N9"/>
  <c r="N8"/>
  <c r="N15" i="79"/>
  <c r="N14"/>
  <c r="N13"/>
  <c r="N12"/>
  <c r="N11"/>
  <c r="N10"/>
  <c r="N9"/>
  <c r="N8"/>
  <c r="N7"/>
  <c r="J23" i="82"/>
  <c r="D27" i="108"/>
  <c r="D26"/>
  <c r="D25"/>
  <c r="D24"/>
  <c r="D23"/>
  <c r="J25" i="128"/>
  <c r="J24"/>
  <c r="J23"/>
  <c r="J22"/>
  <c r="J21"/>
  <c r="J25" i="127"/>
  <c r="J24"/>
  <c r="J23"/>
  <c r="J22"/>
  <c r="J21"/>
  <c r="J25" i="126"/>
  <c r="J24"/>
  <c r="J23"/>
  <c r="J22"/>
  <c r="J21"/>
  <c r="H17" i="49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D16"/>
  <c r="E16"/>
  <c r="F16"/>
  <c r="G16"/>
  <c r="C16"/>
  <c r="N15" i="129"/>
  <c r="P15" s="1"/>
  <c r="N14"/>
  <c r="Q14" s="1"/>
  <c r="N13"/>
  <c r="P13" s="1"/>
  <c r="N12"/>
  <c r="Q12" s="1"/>
  <c r="N11"/>
  <c r="Q11" s="1"/>
  <c r="N10"/>
  <c r="N9"/>
  <c r="P9" s="1"/>
  <c r="N8"/>
  <c r="Q8" s="1"/>
  <c r="N7"/>
  <c r="Q7" s="1"/>
  <c r="L15"/>
  <c r="L14"/>
  <c r="L13"/>
  <c r="L12"/>
  <c r="L11"/>
  <c r="L10"/>
  <c r="L9"/>
  <c r="L8"/>
  <c r="L7"/>
  <c r="P35"/>
  <c r="P32"/>
  <c r="P29"/>
  <c r="L25"/>
  <c r="L24"/>
  <c r="L23"/>
  <c r="L22"/>
  <c r="J26"/>
  <c r="H26"/>
  <c r="F26"/>
  <c r="D26"/>
  <c r="Q10"/>
  <c r="P7"/>
  <c r="J6"/>
  <c r="J16" s="1"/>
  <c r="H6"/>
  <c r="H16" s="1"/>
  <c r="F6"/>
  <c r="F16" s="1"/>
  <c r="D6"/>
  <c r="D16" s="1"/>
  <c r="C6"/>
  <c r="C16" s="1"/>
  <c r="N6" i="44"/>
  <c r="L13"/>
  <c r="M13"/>
  <c r="O13" s="1"/>
  <c r="K6"/>
  <c r="J6"/>
  <c r="I6"/>
  <c r="H6"/>
  <c r="G6"/>
  <c r="F6"/>
  <c r="E6"/>
  <c r="D6"/>
  <c r="C6"/>
  <c r="L7" i="128"/>
  <c r="M84" i="42"/>
  <c r="O84" s="1"/>
  <c r="L84"/>
  <c r="M83"/>
  <c r="O83" s="1"/>
  <c r="L83"/>
  <c r="M82"/>
  <c r="O82" s="1"/>
  <c r="L82"/>
  <c r="M81"/>
  <c r="O81" s="1"/>
  <c r="L81"/>
  <c r="M80"/>
  <c r="O80" s="1"/>
  <c r="L80"/>
  <c r="M79"/>
  <c r="O79" s="1"/>
  <c r="L79"/>
  <c r="M78"/>
  <c r="O78" s="1"/>
  <c r="L78"/>
  <c r="M77"/>
  <c r="O77" s="1"/>
  <c r="L77"/>
  <c r="M76"/>
  <c r="O76" s="1"/>
  <c r="L76"/>
  <c r="M75"/>
  <c r="O75" s="1"/>
  <c r="L75"/>
  <c r="M74"/>
  <c r="O74" s="1"/>
  <c r="L74"/>
  <c r="M73"/>
  <c r="O73" s="1"/>
  <c r="L73"/>
  <c r="N72"/>
  <c r="K72"/>
  <c r="J72"/>
  <c r="I72"/>
  <c r="H72"/>
  <c r="G72"/>
  <c r="F72"/>
  <c r="E72"/>
  <c r="D72"/>
  <c r="C72"/>
  <c r="M72" s="1"/>
  <c r="M71"/>
  <c r="O71" s="1"/>
  <c r="L71"/>
  <c r="M70"/>
  <c r="O70" s="1"/>
  <c r="L70"/>
  <c r="M69"/>
  <c r="O69" s="1"/>
  <c r="L69"/>
  <c r="M68"/>
  <c r="O68" s="1"/>
  <c r="L68"/>
  <c r="M67"/>
  <c r="O67" s="1"/>
  <c r="L67"/>
  <c r="M66"/>
  <c r="O66" s="1"/>
  <c r="L66"/>
  <c r="M65"/>
  <c r="O65" s="1"/>
  <c r="L65"/>
  <c r="M64"/>
  <c r="O64" s="1"/>
  <c r="L64"/>
  <c r="M63"/>
  <c r="O63" s="1"/>
  <c r="L63"/>
  <c r="M62"/>
  <c r="O62" s="1"/>
  <c r="L62"/>
  <c r="M61"/>
  <c r="O61" s="1"/>
  <c r="L61"/>
  <c r="M60"/>
  <c r="O60" s="1"/>
  <c r="L60"/>
  <c r="M59"/>
  <c r="O59" s="1"/>
  <c r="L59"/>
  <c r="M58"/>
  <c r="O58" s="1"/>
  <c r="L58"/>
  <c r="M57"/>
  <c r="O57" s="1"/>
  <c r="L57"/>
  <c r="M56"/>
  <c r="O56" s="1"/>
  <c r="L56"/>
  <c r="M55"/>
  <c r="O55" s="1"/>
  <c r="L55"/>
  <c r="M54"/>
  <c r="O54" s="1"/>
  <c r="L54"/>
  <c r="M53"/>
  <c r="O53" s="1"/>
  <c r="L53"/>
  <c r="M52"/>
  <c r="O52" s="1"/>
  <c r="L52"/>
  <c r="M51"/>
  <c r="O51" s="1"/>
  <c r="L51"/>
  <c r="M50"/>
  <c r="O50" s="1"/>
  <c r="L50"/>
  <c r="M49"/>
  <c r="O49" s="1"/>
  <c r="L49"/>
  <c r="M48"/>
  <c r="O48" s="1"/>
  <c r="L48"/>
  <c r="M47"/>
  <c r="O47" s="1"/>
  <c r="L47"/>
  <c r="M42"/>
  <c r="O42" s="1"/>
  <c r="L42"/>
  <c r="M41"/>
  <c r="O41" s="1"/>
  <c r="L41"/>
  <c r="N40"/>
  <c r="K40"/>
  <c r="J40"/>
  <c r="I40"/>
  <c r="H40"/>
  <c r="G40"/>
  <c r="F40"/>
  <c r="E40"/>
  <c r="D40"/>
  <c r="C40"/>
  <c r="M40" s="1"/>
  <c r="M39"/>
  <c r="O39" s="1"/>
  <c r="L39"/>
  <c r="M38"/>
  <c r="O38" s="1"/>
  <c r="L38"/>
  <c r="M37"/>
  <c r="O37" s="1"/>
  <c r="L37"/>
  <c r="M36"/>
  <c r="O36" s="1"/>
  <c r="L36"/>
  <c r="M35"/>
  <c r="O35" s="1"/>
  <c r="L35"/>
  <c r="M34"/>
  <c r="O34" s="1"/>
  <c r="L34"/>
  <c r="M33"/>
  <c r="O33" s="1"/>
  <c r="L33"/>
  <c r="M32"/>
  <c r="O32" s="1"/>
  <c r="L32"/>
  <c r="M31"/>
  <c r="O31" s="1"/>
  <c r="L31"/>
  <c r="M30"/>
  <c r="O30" s="1"/>
  <c r="L30"/>
  <c r="M29"/>
  <c r="O29" s="1"/>
  <c r="L29"/>
  <c r="M28"/>
  <c r="O28" s="1"/>
  <c r="L28"/>
  <c r="M27"/>
  <c r="O27" s="1"/>
  <c r="L27"/>
  <c r="M26"/>
  <c r="O26" s="1"/>
  <c r="L26"/>
  <c r="M25"/>
  <c r="O25" s="1"/>
  <c r="L25"/>
  <c r="M24"/>
  <c r="O24" s="1"/>
  <c r="L24"/>
  <c r="M23"/>
  <c r="O23" s="1"/>
  <c r="L23"/>
  <c r="M22"/>
  <c r="O22" s="1"/>
  <c r="L22"/>
  <c r="M21"/>
  <c r="O21" s="1"/>
  <c r="L21"/>
  <c r="M20"/>
  <c r="O20" s="1"/>
  <c r="L20"/>
  <c r="M19"/>
  <c r="O19" s="1"/>
  <c r="L19"/>
  <c r="M18"/>
  <c r="O18" s="1"/>
  <c r="L18"/>
  <c r="M17"/>
  <c r="O17" s="1"/>
  <c r="L17"/>
  <c r="N16"/>
  <c r="K16"/>
  <c r="J16"/>
  <c r="I16"/>
  <c r="H16"/>
  <c r="G16"/>
  <c r="F16"/>
  <c r="E16"/>
  <c r="D16"/>
  <c r="C16"/>
  <c r="M15"/>
  <c r="O15" s="1"/>
  <c r="L15"/>
  <c r="M14"/>
  <c r="O14" s="1"/>
  <c r="L14"/>
  <c r="N13"/>
  <c r="K13"/>
  <c r="J13"/>
  <c r="I13"/>
  <c r="H13"/>
  <c r="G13"/>
  <c r="F13"/>
  <c r="E13"/>
  <c r="D13"/>
  <c r="L13" s="1"/>
  <c r="C13"/>
  <c r="O12"/>
  <c r="M12"/>
  <c r="L12"/>
  <c r="M11"/>
  <c r="O11" s="1"/>
  <c r="L11"/>
  <c r="M10"/>
  <c r="O10" s="1"/>
  <c r="L10"/>
  <c r="M9"/>
  <c r="O9" s="1"/>
  <c r="L9"/>
  <c r="M8"/>
  <c r="O8" s="1"/>
  <c r="L8"/>
  <c r="M7"/>
  <c r="O7" s="1"/>
  <c r="L7"/>
  <c r="N6"/>
  <c r="K6"/>
  <c r="K85" s="1"/>
  <c r="J6"/>
  <c r="I6"/>
  <c r="I85" s="1"/>
  <c r="H6"/>
  <c r="G6"/>
  <c r="G85" s="1"/>
  <c r="F6"/>
  <c r="E6"/>
  <c r="E85" s="1"/>
  <c r="D6"/>
  <c r="C6"/>
  <c r="O40" l="1"/>
  <c r="M6"/>
  <c r="C78" i="122"/>
  <c r="O5"/>
  <c r="D35" i="59"/>
  <c r="D35" i="109"/>
  <c r="M78" i="122"/>
  <c r="K78"/>
  <c r="I78"/>
  <c r="G78"/>
  <c r="E78"/>
  <c r="D85" i="42"/>
  <c r="F85"/>
  <c r="H85"/>
  <c r="J85"/>
  <c r="N85"/>
  <c r="M13"/>
  <c r="O13" s="1"/>
  <c r="L40"/>
  <c r="L72"/>
  <c r="Q9" i="129"/>
  <c r="P11"/>
  <c r="L26"/>
  <c r="N6"/>
  <c r="N16" s="1"/>
  <c r="P16" s="1"/>
  <c r="O72" i="42"/>
  <c r="L6" i="129"/>
  <c r="L16" s="1"/>
  <c r="P8"/>
  <c r="P10"/>
  <c r="P12"/>
  <c r="Q13"/>
  <c r="P14"/>
  <c r="Q15"/>
  <c r="L21"/>
  <c r="Q6"/>
  <c r="M16" i="42"/>
  <c r="O16" s="1"/>
  <c r="L16"/>
  <c r="O6"/>
  <c r="M85"/>
  <c r="L6"/>
  <c r="C85"/>
  <c r="P6" i="129" l="1"/>
  <c r="Q16"/>
  <c r="O78" i="122"/>
  <c r="L85" i="42"/>
  <c r="O85"/>
  <c r="H15" i="128"/>
  <c r="H14"/>
  <c r="H13"/>
  <c r="H12"/>
  <c r="H11"/>
  <c r="H10"/>
  <c r="H9"/>
  <c r="H8"/>
  <c r="H7"/>
  <c r="H15" i="127"/>
  <c r="H14"/>
  <c r="H13"/>
  <c r="H12"/>
  <c r="H11"/>
  <c r="H10"/>
  <c r="H9"/>
  <c r="H8"/>
  <c r="H7"/>
  <c r="H15" i="126"/>
  <c r="H14"/>
  <c r="H13"/>
  <c r="H12"/>
  <c r="H11"/>
  <c r="H10"/>
  <c r="H9"/>
  <c r="H8"/>
  <c r="H7"/>
  <c r="C16" i="43"/>
  <c r="C41" i="44"/>
  <c r="L18" i="43"/>
  <c r="N15" i="128"/>
  <c r="N14"/>
  <c r="N13"/>
  <c r="P13" s="1"/>
  <c r="N12"/>
  <c r="N11"/>
  <c r="N10"/>
  <c r="N9"/>
  <c r="N8"/>
  <c r="N7"/>
  <c r="L15"/>
  <c r="L14"/>
  <c r="L13"/>
  <c r="L12"/>
  <c r="L11"/>
  <c r="L10"/>
  <c r="L9"/>
  <c r="L8"/>
  <c r="J15"/>
  <c r="J14"/>
  <c r="J13"/>
  <c r="J12"/>
  <c r="J11"/>
  <c r="J10"/>
  <c r="J8"/>
  <c r="J9"/>
  <c r="J7"/>
  <c r="N15" i="127"/>
  <c r="N14"/>
  <c r="N13"/>
  <c r="N12"/>
  <c r="N11"/>
  <c r="N10"/>
  <c r="N9"/>
  <c r="N8"/>
  <c r="N7"/>
  <c r="L15"/>
  <c r="L14"/>
  <c r="L13"/>
  <c r="L12"/>
  <c r="L11"/>
  <c r="L10"/>
  <c r="L9"/>
  <c r="L8"/>
  <c r="L7"/>
  <c r="J15"/>
  <c r="J14"/>
  <c r="J13"/>
  <c r="J12"/>
  <c r="J11"/>
  <c r="J10"/>
  <c r="J9"/>
  <c r="J8"/>
  <c r="J7"/>
  <c r="P35" i="128"/>
  <c r="P32"/>
  <c r="P29"/>
  <c r="J26"/>
  <c r="H26"/>
  <c r="F26"/>
  <c r="D26"/>
  <c r="L25"/>
  <c r="L24"/>
  <c r="L23"/>
  <c r="L22"/>
  <c r="L21"/>
  <c r="P15"/>
  <c r="P14"/>
  <c r="P11"/>
  <c r="Q10"/>
  <c r="P9"/>
  <c r="Q8"/>
  <c r="P7"/>
  <c r="N6"/>
  <c r="N16" s="1"/>
  <c r="L6"/>
  <c r="L16" s="1"/>
  <c r="J6"/>
  <c r="J16" s="1"/>
  <c r="H6"/>
  <c r="H16" s="1"/>
  <c r="F6"/>
  <c r="F16" s="1"/>
  <c r="D6"/>
  <c r="D16" s="1"/>
  <c r="C6"/>
  <c r="C16" s="1"/>
  <c r="P35" i="127"/>
  <c r="P32"/>
  <c r="P29"/>
  <c r="J26"/>
  <c r="H26"/>
  <c r="F26"/>
  <c r="D26"/>
  <c r="L25"/>
  <c r="L24"/>
  <c r="L23"/>
  <c r="L22"/>
  <c r="L21"/>
  <c r="P15"/>
  <c r="P14"/>
  <c r="P13"/>
  <c r="Q12"/>
  <c r="P11"/>
  <c r="Q10"/>
  <c r="P9"/>
  <c r="P7"/>
  <c r="J6"/>
  <c r="J16" s="1"/>
  <c r="H6"/>
  <c r="H16" s="1"/>
  <c r="F6"/>
  <c r="F16" s="1"/>
  <c r="D6"/>
  <c r="D16" s="1"/>
  <c r="C6"/>
  <c r="C16" s="1"/>
  <c r="N15" i="126"/>
  <c r="N14"/>
  <c r="P14" s="1"/>
  <c r="N13"/>
  <c r="P13" s="1"/>
  <c r="N12"/>
  <c r="N11"/>
  <c r="P11" s="1"/>
  <c r="N10"/>
  <c r="N9"/>
  <c r="P9" s="1"/>
  <c r="N8"/>
  <c r="N7"/>
  <c r="L15"/>
  <c r="L14"/>
  <c r="L13"/>
  <c r="L12"/>
  <c r="L11"/>
  <c r="L10"/>
  <c r="L9"/>
  <c r="L8"/>
  <c r="L7"/>
  <c r="J15"/>
  <c r="J14"/>
  <c r="J13"/>
  <c r="J12"/>
  <c r="J11"/>
  <c r="J10"/>
  <c r="J9"/>
  <c r="J8"/>
  <c r="J7"/>
  <c r="P35"/>
  <c r="P32"/>
  <c r="P29"/>
  <c r="L25"/>
  <c r="L24"/>
  <c r="L23"/>
  <c r="L22"/>
  <c r="J26"/>
  <c r="H26"/>
  <c r="F26"/>
  <c r="D26"/>
  <c r="P15"/>
  <c r="Q12"/>
  <c r="Q10"/>
  <c r="N6"/>
  <c r="N16" s="1"/>
  <c r="L6"/>
  <c r="L16" s="1"/>
  <c r="J6"/>
  <c r="J16" s="1"/>
  <c r="H6"/>
  <c r="H16" s="1"/>
  <c r="F6"/>
  <c r="F16" s="1"/>
  <c r="D6"/>
  <c r="D16" s="1"/>
  <c r="C6"/>
  <c r="C16" s="1"/>
  <c r="L20" i="44"/>
  <c r="M20"/>
  <c r="O20" s="1"/>
  <c r="L21"/>
  <c r="M21"/>
  <c r="O21" s="1"/>
  <c r="L22"/>
  <c r="M22"/>
  <c r="O22" s="1"/>
  <c r="M21" i="43"/>
  <c r="O21" s="1"/>
  <c r="L21"/>
  <c r="M20"/>
  <c r="O20" s="1"/>
  <c r="L20"/>
  <c r="M19"/>
  <c r="O19" s="1"/>
  <c r="L19"/>
  <c r="N17" i="44"/>
  <c r="K17"/>
  <c r="J17"/>
  <c r="I17"/>
  <c r="H17"/>
  <c r="G17"/>
  <c r="F17"/>
  <c r="E17"/>
  <c r="D17"/>
  <c r="C17"/>
  <c r="N16" i="43"/>
  <c r="K16"/>
  <c r="J16"/>
  <c r="I16"/>
  <c r="H16"/>
  <c r="G16"/>
  <c r="F16"/>
  <c r="E16"/>
  <c r="D16"/>
  <c r="L39"/>
  <c r="M39"/>
  <c r="O39" s="1"/>
  <c r="D69" i="41"/>
  <c r="H81" i="48"/>
  <c r="H80"/>
  <c r="H79"/>
  <c r="H78"/>
  <c r="H77"/>
  <c r="H76"/>
  <c r="H75"/>
  <c r="H74"/>
  <c r="H73"/>
  <c r="H72"/>
  <c r="H71"/>
  <c r="H70"/>
  <c r="G69"/>
  <c r="F69"/>
  <c r="E69"/>
  <c r="D69"/>
  <c r="C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39"/>
  <c r="H38"/>
  <c r="G37"/>
  <c r="F37"/>
  <c r="E37"/>
  <c r="D37"/>
  <c r="C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G16"/>
  <c r="F16"/>
  <c r="E16"/>
  <c r="D16"/>
  <c r="C16"/>
  <c r="H15"/>
  <c r="H14"/>
  <c r="G13"/>
  <c r="F13"/>
  <c r="E13"/>
  <c r="D13"/>
  <c r="C13"/>
  <c r="H12"/>
  <c r="H11"/>
  <c r="H10"/>
  <c r="H9"/>
  <c r="H8"/>
  <c r="H7"/>
  <c r="G6"/>
  <c r="F6"/>
  <c r="E6"/>
  <c r="D6"/>
  <c r="C6"/>
  <c r="H13" l="1"/>
  <c r="H37"/>
  <c r="Q12" i="128"/>
  <c r="Q8" i="127"/>
  <c r="C82" i="48"/>
  <c r="E82"/>
  <c r="G82"/>
  <c r="H16"/>
  <c r="L26" i="128"/>
  <c r="Q14"/>
  <c r="L6" i="127"/>
  <c r="L16" s="1"/>
  <c r="N6"/>
  <c r="N16" s="1"/>
  <c r="Q16" s="1"/>
  <c r="P7" i="126"/>
  <c r="Q8"/>
  <c r="L26"/>
  <c r="L26" i="127"/>
  <c r="Q14"/>
  <c r="Q16" i="128"/>
  <c r="P16"/>
  <c r="P6"/>
  <c r="Q7"/>
  <c r="P8"/>
  <c r="Q9"/>
  <c r="P10"/>
  <c r="Q11"/>
  <c r="P12"/>
  <c r="Q13"/>
  <c r="Q15"/>
  <c r="Q6"/>
  <c r="P16" i="127"/>
  <c r="Q7"/>
  <c r="P8"/>
  <c r="Q9"/>
  <c r="P10"/>
  <c r="Q11"/>
  <c r="P12"/>
  <c r="Q13"/>
  <c r="Q15"/>
  <c r="Q14" i="126"/>
  <c r="Q16"/>
  <c r="P16"/>
  <c r="P6"/>
  <c r="Q7"/>
  <c r="P8"/>
  <c r="Q9"/>
  <c r="P10"/>
  <c r="Q11"/>
  <c r="P12"/>
  <c r="Q13"/>
  <c r="Q15"/>
  <c r="L21"/>
  <c r="Q6"/>
  <c r="D82" i="48"/>
  <c r="F82"/>
  <c r="H69"/>
  <c r="H6"/>
  <c r="H82" l="1"/>
  <c r="Q6" i="127"/>
  <c r="P6"/>
  <c r="J25" i="124"/>
  <c r="J24"/>
  <c r="J23"/>
  <c r="J22"/>
  <c r="J21"/>
  <c r="H25"/>
  <c r="H24"/>
  <c r="H23"/>
  <c r="H22"/>
  <c r="H21"/>
  <c r="F25"/>
  <c r="F24"/>
  <c r="F23"/>
  <c r="F22"/>
  <c r="F21"/>
  <c r="D25"/>
  <c r="D24"/>
  <c r="D23"/>
  <c r="D22"/>
  <c r="D21"/>
  <c r="L15"/>
  <c r="L14"/>
  <c r="L13"/>
  <c r="L12"/>
  <c r="L11"/>
  <c r="L10"/>
  <c r="L9"/>
  <c r="L8"/>
  <c r="L7"/>
  <c r="J15"/>
  <c r="J14"/>
  <c r="Q14" s="1"/>
  <c r="J13"/>
  <c r="Q13" s="1"/>
  <c r="J12"/>
  <c r="J11"/>
  <c r="J10"/>
  <c r="J9"/>
  <c r="J8"/>
  <c r="J7"/>
  <c r="H15"/>
  <c r="P15" s="1"/>
  <c r="H14"/>
  <c r="H13"/>
  <c r="P13" s="1"/>
  <c r="H12"/>
  <c r="H11"/>
  <c r="H10"/>
  <c r="H9"/>
  <c r="H8"/>
  <c r="H7"/>
  <c r="F15"/>
  <c r="F14"/>
  <c r="F13"/>
  <c r="F12"/>
  <c r="F11"/>
  <c r="F10"/>
  <c r="F9"/>
  <c r="F8"/>
  <c r="F7"/>
  <c r="D15"/>
  <c r="D14"/>
  <c r="D13"/>
  <c r="D12"/>
  <c r="D11"/>
  <c r="D10"/>
  <c r="D9"/>
  <c r="D8"/>
  <c r="D7"/>
  <c r="C15"/>
  <c r="C14"/>
  <c r="C13"/>
  <c r="C12"/>
  <c r="C11"/>
  <c r="C10"/>
  <c r="C9"/>
  <c r="C8"/>
  <c r="C7"/>
  <c r="P35"/>
  <c r="P32"/>
  <c r="P29"/>
  <c r="L25"/>
  <c r="L24"/>
  <c r="L23"/>
  <c r="L22"/>
  <c r="J26"/>
  <c r="F26"/>
  <c r="D26"/>
  <c r="Q15"/>
  <c r="Q12"/>
  <c r="Q11"/>
  <c r="P11"/>
  <c r="Q10"/>
  <c r="Q9"/>
  <c r="P9"/>
  <c r="Q7"/>
  <c r="P7"/>
  <c r="N6"/>
  <c r="N16" s="1"/>
  <c r="L6"/>
  <c r="L16" s="1"/>
  <c r="J6"/>
  <c r="J16" s="1"/>
  <c r="H6"/>
  <c r="H16" s="1"/>
  <c r="F6"/>
  <c r="F16" s="1"/>
  <c r="D6"/>
  <c r="D16" s="1"/>
  <c r="C6"/>
  <c r="C16" s="1"/>
  <c r="M81" i="2"/>
  <c r="O81" s="1"/>
  <c r="L81"/>
  <c r="M65" i="3"/>
  <c r="D16"/>
  <c r="M80" i="2"/>
  <c r="O80" s="1"/>
  <c r="L80"/>
  <c r="M79"/>
  <c r="O79" s="1"/>
  <c r="L79"/>
  <c r="M78"/>
  <c r="O78" s="1"/>
  <c r="L78"/>
  <c r="M77"/>
  <c r="O77" s="1"/>
  <c r="L77"/>
  <c r="M76"/>
  <c r="O76" s="1"/>
  <c r="L76"/>
  <c r="M75"/>
  <c r="O75" s="1"/>
  <c r="L75"/>
  <c r="M74"/>
  <c r="O74" s="1"/>
  <c r="L74"/>
  <c r="M73"/>
  <c r="O73" s="1"/>
  <c r="L73"/>
  <c r="M72"/>
  <c r="O72" s="1"/>
  <c r="L72"/>
  <c r="M71"/>
  <c r="O71" s="1"/>
  <c r="L71"/>
  <c r="M70"/>
  <c r="O70" s="1"/>
  <c r="L70"/>
  <c r="N69"/>
  <c r="K69"/>
  <c r="J69"/>
  <c r="I69"/>
  <c r="H69"/>
  <c r="G69"/>
  <c r="F69"/>
  <c r="E69"/>
  <c r="D69"/>
  <c r="L69" s="1"/>
  <c r="C69"/>
  <c r="M68"/>
  <c r="O68" s="1"/>
  <c r="L68"/>
  <c r="M67"/>
  <c r="O67" s="1"/>
  <c r="L67"/>
  <c r="M66"/>
  <c r="O66" s="1"/>
  <c r="L66"/>
  <c r="M65"/>
  <c r="O65" s="1"/>
  <c r="L65"/>
  <c r="M64"/>
  <c r="O64" s="1"/>
  <c r="L64"/>
  <c r="M63"/>
  <c r="O63" s="1"/>
  <c r="L63"/>
  <c r="M62"/>
  <c r="O62" s="1"/>
  <c r="L62"/>
  <c r="M61"/>
  <c r="O61" s="1"/>
  <c r="L61"/>
  <c r="M60"/>
  <c r="O60" s="1"/>
  <c r="L60"/>
  <c r="M59"/>
  <c r="O59" s="1"/>
  <c r="L59"/>
  <c r="M58"/>
  <c r="O58" s="1"/>
  <c r="L58"/>
  <c r="M57"/>
  <c r="O57" s="1"/>
  <c r="L57"/>
  <c r="M56"/>
  <c r="O56" s="1"/>
  <c r="L56"/>
  <c r="M55"/>
  <c r="O55" s="1"/>
  <c r="L55"/>
  <c r="M54"/>
  <c r="O54" s="1"/>
  <c r="L54"/>
  <c r="M53"/>
  <c r="O53" s="1"/>
  <c r="L53"/>
  <c r="M52"/>
  <c r="O52" s="1"/>
  <c r="L52"/>
  <c r="M51"/>
  <c r="O51" s="1"/>
  <c r="L51"/>
  <c r="M50"/>
  <c r="O50" s="1"/>
  <c r="L50"/>
  <c r="M49"/>
  <c r="O49" s="1"/>
  <c r="L49"/>
  <c r="M48"/>
  <c r="O48" s="1"/>
  <c r="L48"/>
  <c r="M47"/>
  <c r="O47" s="1"/>
  <c r="L47"/>
  <c r="M46"/>
  <c r="O46" s="1"/>
  <c r="L46"/>
  <c r="M45"/>
  <c r="O45" s="1"/>
  <c r="L45"/>
  <c r="M44"/>
  <c r="O44" s="1"/>
  <c r="L44"/>
  <c r="M39"/>
  <c r="O39" s="1"/>
  <c r="L39"/>
  <c r="M38"/>
  <c r="O38" s="1"/>
  <c r="L38"/>
  <c r="N37"/>
  <c r="K37"/>
  <c r="J37"/>
  <c r="I37"/>
  <c r="H37"/>
  <c r="G37"/>
  <c r="F37"/>
  <c r="E37"/>
  <c r="D37"/>
  <c r="L37" s="1"/>
  <c r="C37"/>
  <c r="M36"/>
  <c r="O36" s="1"/>
  <c r="L36"/>
  <c r="M35"/>
  <c r="O35" s="1"/>
  <c r="L35"/>
  <c r="M34"/>
  <c r="O34" s="1"/>
  <c r="L34"/>
  <c r="M33"/>
  <c r="O33" s="1"/>
  <c r="L33"/>
  <c r="M32"/>
  <c r="O32" s="1"/>
  <c r="L32"/>
  <c r="M31"/>
  <c r="O31" s="1"/>
  <c r="L31"/>
  <c r="M30"/>
  <c r="O30" s="1"/>
  <c r="L30"/>
  <c r="M29"/>
  <c r="O29" s="1"/>
  <c r="L29"/>
  <c r="M28"/>
  <c r="O28" s="1"/>
  <c r="L28"/>
  <c r="M27"/>
  <c r="O27" s="1"/>
  <c r="L27"/>
  <c r="M26"/>
  <c r="O26" s="1"/>
  <c r="L26"/>
  <c r="M25"/>
  <c r="O25" s="1"/>
  <c r="L25"/>
  <c r="M24"/>
  <c r="O24" s="1"/>
  <c r="L24"/>
  <c r="M23"/>
  <c r="O23" s="1"/>
  <c r="L23"/>
  <c r="O22"/>
  <c r="M22"/>
  <c r="L22"/>
  <c r="M21"/>
  <c r="O21" s="1"/>
  <c r="L21"/>
  <c r="M20"/>
  <c r="O20" s="1"/>
  <c r="L20"/>
  <c r="M19"/>
  <c r="O19" s="1"/>
  <c r="L19"/>
  <c r="M18"/>
  <c r="O18" s="1"/>
  <c r="L18"/>
  <c r="M17"/>
  <c r="O17" s="1"/>
  <c r="L17"/>
  <c r="N16"/>
  <c r="K16"/>
  <c r="J16"/>
  <c r="I16"/>
  <c r="H16"/>
  <c r="G16"/>
  <c r="F16"/>
  <c r="E16"/>
  <c r="D16"/>
  <c r="C16"/>
  <c r="M15"/>
  <c r="O15" s="1"/>
  <c r="L15"/>
  <c r="M14"/>
  <c r="O14" s="1"/>
  <c r="L14"/>
  <c r="N13"/>
  <c r="K13"/>
  <c r="J13"/>
  <c r="I13"/>
  <c r="H13"/>
  <c r="G13"/>
  <c r="F13"/>
  <c r="E13"/>
  <c r="D13"/>
  <c r="C13"/>
  <c r="M12"/>
  <c r="O12" s="1"/>
  <c r="L12"/>
  <c r="M11"/>
  <c r="O11" s="1"/>
  <c r="L11"/>
  <c r="M10"/>
  <c r="O10" s="1"/>
  <c r="L10"/>
  <c r="M9"/>
  <c r="O9" s="1"/>
  <c r="L9"/>
  <c r="M8"/>
  <c r="O8" s="1"/>
  <c r="L8"/>
  <c r="M7"/>
  <c r="O7" s="1"/>
  <c r="L7"/>
  <c r="N6"/>
  <c r="N82" s="1"/>
  <c r="K6"/>
  <c r="J6"/>
  <c r="J82" s="1"/>
  <c r="I6"/>
  <c r="H6"/>
  <c r="H82" s="1"/>
  <c r="G6"/>
  <c r="F6"/>
  <c r="F82" s="1"/>
  <c r="E6"/>
  <c r="D6"/>
  <c r="D82" s="1"/>
  <c r="C6"/>
  <c r="Q8" i="124" l="1"/>
  <c r="E82" i="2"/>
  <c r="G82"/>
  <c r="I82"/>
  <c r="K82"/>
  <c r="L13"/>
  <c r="M6"/>
  <c r="O6" s="1"/>
  <c r="M16"/>
  <c r="O16" s="1"/>
  <c r="M13"/>
  <c r="O13" s="1"/>
  <c r="L16"/>
  <c r="M37"/>
  <c r="O37" s="1"/>
  <c r="M69"/>
  <c r="O69" s="1"/>
  <c r="C82"/>
  <c r="H26" i="124"/>
  <c r="L26" s="1"/>
  <c r="Q16"/>
  <c r="P16"/>
  <c r="P6"/>
  <c r="P8"/>
  <c r="P10"/>
  <c r="P12"/>
  <c r="P14"/>
  <c r="L21"/>
  <c r="Q6"/>
  <c r="L6" i="2"/>
  <c r="L82" s="1"/>
  <c r="M82" l="1"/>
  <c r="O82"/>
  <c r="H84" i="49"/>
  <c r="H81" i="47"/>
  <c r="H81" i="46"/>
  <c r="L84" i="44"/>
  <c r="M84"/>
  <c r="O84" s="1"/>
  <c r="L85" i="43"/>
  <c r="M85"/>
  <c r="O85" s="1"/>
  <c r="L81" i="41"/>
  <c r="M81"/>
  <c r="O81" s="1"/>
  <c r="L81" i="3"/>
  <c r="M81"/>
  <c r="O81" s="1"/>
  <c r="H74" i="49"/>
  <c r="H75"/>
  <c r="H76"/>
  <c r="H77"/>
  <c r="H78"/>
  <c r="H79"/>
  <c r="H80"/>
  <c r="H81"/>
  <c r="H82"/>
  <c r="H83"/>
  <c r="D73"/>
  <c r="E73"/>
  <c r="F73"/>
  <c r="G73"/>
  <c r="C73"/>
  <c r="H70" i="47"/>
  <c r="H71"/>
  <c r="H72"/>
  <c r="H73"/>
  <c r="H74"/>
  <c r="H75"/>
  <c r="H76"/>
  <c r="H77"/>
  <c r="H78"/>
  <c r="H79"/>
  <c r="D69"/>
  <c r="E69"/>
  <c r="F69"/>
  <c r="G69"/>
  <c r="C69"/>
  <c r="J25" i="121"/>
  <c r="J24"/>
  <c r="J23"/>
  <c r="J22"/>
  <c r="J21"/>
  <c r="H25"/>
  <c r="H24"/>
  <c r="H23"/>
  <c r="H22"/>
  <c r="H21"/>
  <c r="F25"/>
  <c r="F24"/>
  <c r="F23"/>
  <c r="F22"/>
  <c r="F21"/>
  <c r="D25"/>
  <c r="D24"/>
  <c r="D23"/>
  <c r="D22"/>
  <c r="D21"/>
  <c r="J25" i="119"/>
  <c r="J24"/>
  <c r="J23"/>
  <c r="J22"/>
  <c r="J21"/>
  <c r="H25"/>
  <c r="H24"/>
  <c r="H23"/>
  <c r="H22"/>
  <c r="H21"/>
  <c r="F25"/>
  <c r="F24"/>
  <c r="F23"/>
  <c r="F22"/>
  <c r="F21"/>
  <c r="D25"/>
  <c r="D24"/>
  <c r="D23"/>
  <c r="D22"/>
  <c r="D21"/>
  <c r="J25" i="118"/>
  <c r="J24"/>
  <c r="J23"/>
  <c r="J22"/>
  <c r="J21"/>
  <c r="H25"/>
  <c r="H24"/>
  <c r="H23"/>
  <c r="H22"/>
  <c r="H21"/>
  <c r="F25"/>
  <c r="F24"/>
  <c r="F23"/>
  <c r="F22"/>
  <c r="F21"/>
  <c r="D25"/>
  <c r="D24"/>
  <c r="D23"/>
  <c r="D22"/>
  <c r="D21"/>
  <c r="J25" i="117"/>
  <c r="J24"/>
  <c r="J23"/>
  <c r="J22"/>
  <c r="J21"/>
  <c r="H25"/>
  <c r="H24"/>
  <c r="H23"/>
  <c r="H22"/>
  <c r="H21"/>
  <c r="F25"/>
  <c r="F24"/>
  <c r="F23"/>
  <c r="F22"/>
  <c r="F21"/>
  <c r="D25"/>
  <c r="D24"/>
  <c r="D23"/>
  <c r="D22"/>
  <c r="D21"/>
  <c r="H70" i="46"/>
  <c r="H71"/>
  <c r="H72"/>
  <c r="H73"/>
  <c r="H74"/>
  <c r="H75"/>
  <c r="H76"/>
  <c r="H77"/>
  <c r="H78"/>
  <c r="H79"/>
  <c r="H80"/>
  <c r="D69"/>
  <c r="E69"/>
  <c r="F69"/>
  <c r="G69"/>
  <c r="C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39"/>
  <c r="H38"/>
  <c r="G37"/>
  <c r="F37"/>
  <c r="E37"/>
  <c r="D37"/>
  <c r="C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G16"/>
  <c r="F16"/>
  <c r="E16"/>
  <c r="D16"/>
  <c r="C16"/>
  <c r="H15"/>
  <c r="H14"/>
  <c r="G13"/>
  <c r="F13"/>
  <c r="E13"/>
  <c r="D13"/>
  <c r="C13"/>
  <c r="H12"/>
  <c r="H11"/>
  <c r="H10"/>
  <c r="H9"/>
  <c r="H8"/>
  <c r="H7"/>
  <c r="G6"/>
  <c r="F6"/>
  <c r="E6"/>
  <c r="D6"/>
  <c r="D82" s="1"/>
  <c r="C6"/>
  <c r="P31" i="116"/>
  <c r="P29" i="115"/>
  <c r="P29" i="114"/>
  <c r="P29" i="113"/>
  <c r="P29" i="112"/>
  <c r="P29" i="111"/>
  <c r="P29" i="110"/>
  <c r="P29" i="109"/>
  <c r="P31" i="108"/>
  <c r="P29" i="106"/>
  <c r="P29" i="105"/>
  <c r="P29" i="104"/>
  <c r="P29" i="103"/>
  <c r="P29" i="102"/>
  <c r="P29" i="101"/>
  <c r="P29" i="100"/>
  <c r="P29" i="99"/>
  <c r="P29" i="98"/>
  <c r="P29" i="97"/>
  <c r="P29" i="96"/>
  <c r="P29" i="95"/>
  <c r="P29" i="94"/>
  <c r="P29" i="93"/>
  <c r="P29" i="92"/>
  <c r="P29" i="91"/>
  <c r="P29" i="90"/>
  <c r="P29" i="89"/>
  <c r="P29" i="88"/>
  <c r="P29" i="87"/>
  <c r="P29" i="86"/>
  <c r="P29" i="85"/>
  <c r="P29" i="84"/>
  <c r="P29" i="83"/>
  <c r="P29" i="81"/>
  <c r="P31" i="80"/>
  <c r="P29" i="79"/>
  <c r="P29" i="78"/>
  <c r="P29" i="77"/>
  <c r="P29" i="76"/>
  <c r="P29" i="75"/>
  <c r="P29" i="74"/>
  <c r="P29" i="73"/>
  <c r="P29" i="72"/>
  <c r="P29" i="71"/>
  <c r="P29" i="70"/>
  <c r="P29" i="69"/>
  <c r="P29" i="68"/>
  <c r="P29" i="67"/>
  <c r="P29" i="66"/>
  <c r="P29" i="65"/>
  <c r="P29" i="64"/>
  <c r="P29" i="63"/>
  <c r="P29" i="62"/>
  <c r="P29" i="61"/>
  <c r="P29" i="60"/>
  <c r="P29" i="59"/>
  <c r="P29" i="58"/>
  <c r="P29" i="57"/>
  <c r="P29" i="56"/>
  <c r="P29" i="55"/>
  <c r="P29" i="54"/>
  <c r="P29" i="53"/>
  <c r="P29" i="52"/>
  <c r="P29" i="51"/>
  <c r="P29" i="50"/>
  <c r="P29" i="1"/>
  <c r="P32"/>
  <c r="L15" i="121"/>
  <c r="L14"/>
  <c r="L13"/>
  <c r="L12"/>
  <c r="L11"/>
  <c r="L10"/>
  <c r="L9"/>
  <c r="L8"/>
  <c r="L7"/>
  <c r="J15"/>
  <c r="J14"/>
  <c r="J13"/>
  <c r="J12"/>
  <c r="J11"/>
  <c r="J10"/>
  <c r="J9"/>
  <c r="J8"/>
  <c r="J7"/>
  <c r="H15"/>
  <c r="H14"/>
  <c r="H13"/>
  <c r="H12"/>
  <c r="H11"/>
  <c r="H10"/>
  <c r="H9"/>
  <c r="H8"/>
  <c r="H7"/>
  <c r="F15"/>
  <c r="F14"/>
  <c r="F13"/>
  <c r="F12"/>
  <c r="F11"/>
  <c r="F10"/>
  <c r="F9"/>
  <c r="F8"/>
  <c r="F7"/>
  <c r="D15"/>
  <c r="D14"/>
  <c r="D13"/>
  <c r="D12"/>
  <c r="D11"/>
  <c r="D10"/>
  <c r="D9"/>
  <c r="D8"/>
  <c r="D7"/>
  <c r="C15"/>
  <c r="C14"/>
  <c r="C13"/>
  <c r="C12"/>
  <c r="C11"/>
  <c r="C10"/>
  <c r="C9"/>
  <c r="C8"/>
  <c r="C7"/>
  <c r="L15" i="119"/>
  <c r="L14"/>
  <c r="L13"/>
  <c r="L12"/>
  <c r="L11"/>
  <c r="L10"/>
  <c r="L9"/>
  <c r="L8"/>
  <c r="L7"/>
  <c r="J15"/>
  <c r="J14"/>
  <c r="J13"/>
  <c r="J12"/>
  <c r="J11"/>
  <c r="J10"/>
  <c r="J9"/>
  <c r="J8"/>
  <c r="J7"/>
  <c r="H15"/>
  <c r="H14"/>
  <c r="H13"/>
  <c r="H12"/>
  <c r="H11"/>
  <c r="H10"/>
  <c r="H9"/>
  <c r="H8"/>
  <c r="H7"/>
  <c r="F15"/>
  <c r="F14"/>
  <c r="F13"/>
  <c r="F12"/>
  <c r="F11"/>
  <c r="F10"/>
  <c r="F9"/>
  <c r="F8"/>
  <c r="F7"/>
  <c r="D15"/>
  <c r="D14"/>
  <c r="D13"/>
  <c r="D12"/>
  <c r="D11"/>
  <c r="D10"/>
  <c r="D9"/>
  <c r="D8"/>
  <c r="D7"/>
  <c r="C15"/>
  <c r="C14"/>
  <c r="C13"/>
  <c r="C12"/>
  <c r="C11"/>
  <c r="C10"/>
  <c r="C9"/>
  <c r="C8"/>
  <c r="C7"/>
  <c r="L15" i="118"/>
  <c r="L14"/>
  <c r="L13"/>
  <c r="L12"/>
  <c r="L11"/>
  <c r="L10"/>
  <c r="L9"/>
  <c r="L8"/>
  <c r="L7"/>
  <c r="J15"/>
  <c r="J14"/>
  <c r="J13"/>
  <c r="J12"/>
  <c r="J11"/>
  <c r="J10"/>
  <c r="J9"/>
  <c r="J8"/>
  <c r="J7"/>
  <c r="H15"/>
  <c r="H14"/>
  <c r="H13"/>
  <c r="H12"/>
  <c r="H11"/>
  <c r="H10"/>
  <c r="H9"/>
  <c r="H8"/>
  <c r="H7"/>
  <c r="F15"/>
  <c r="F14"/>
  <c r="F13"/>
  <c r="F12"/>
  <c r="F11"/>
  <c r="F10"/>
  <c r="F9"/>
  <c r="F8"/>
  <c r="F7"/>
  <c r="D15"/>
  <c r="D14"/>
  <c r="D13"/>
  <c r="D12"/>
  <c r="D11"/>
  <c r="D10"/>
  <c r="D9"/>
  <c r="D8"/>
  <c r="D7"/>
  <c r="C15"/>
  <c r="C14"/>
  <c r="C13"/>
  <c r="C12"/>
  <c r="C11"/>
  <c r="C10"/>
  <c r="C9"/>
  <c r="C8"/>
  <c r="C7"/>
  <c r="L15" i="117"/>
  <c r="L14"/>
  <c r="L13"/>
  <c r="L12"/>
  <c r="L11"/>
  <c r="L10"/>
  <c r="L9"/>
  <c r="L8"/>
  <c r="L7"/>
  <c r="J15"/>
  <c r="J14"/>
  <c r="J13"/>
  <c r="J12"/>
  <c r="J11"/>
  <c r="J10"/>
  <c r="J9"/>
  <c r="J8"/>
  <c r="J7"/>
  <c r="H15"/>
  <c r="H14"/>
  <c r="H13"/>
  <c r="H12"/>
  <c r="H11"/>
  <c r="H10"/>
  <c r="H9"/>
  <c r="H8"/>
  <c r="H7"/>
  <c r="F15"/>
  <c r="F14"/>
  <c r="F13"/>
  <c r="F12"/>
  <c r="F11"/>
  <c r="F10"/>
  <c r="F9"/>
  <c r="F8"/>
  <c r="F7"/>
  <c r="D15"/>
  <c r="D14"/>
  <c r="D13"/>
  <c r="D12"/>
  <c r="D11"/>
  <c r="D10"/>
  <c r="D9"/>
  <c r="D8"/>
  <c r="D7"/>
  <c r="C15"/>
  <c r="C14"/>
  <c r="C13"/>
  <c r="C12"/>
  <c r="C11"/>
  <c r="C10"/>
  <c r="C9"/>
  <c r="C8"/>
  <c r="C7"/>
  <c r="H17" i="116"/>
  <c r="H16"/>
  <c r="H15"/>
  <c r="H14"/>
  <c r="H13"/>
  <c r="H12"/>
  <c r="H11"/>
  <c r="H10"/>
  <c r="H9"/>
  <c r="H8"/>
  <c r="C17"/>
  <c r="C16"/>
  <c r="C15"/>
  <c r="C14"/>
  <c r="C13"/>
  <c r="C12"/>
  <c r="C11"/>
  <c r="C10"/>
  <c r="C9"/>
  <c r="C8"/>
  <c r="D21" i="102"/>
  <c r="F21"/>
  <c r="H21"/>
  <c r="J21"/>
  <c r="D22"/>
  <c r="F22"/>
  <c r="H22"/>
  <c r="J22"/>
  <c r="D23"/>
  <c r="F23"/>
  <c r="H23"/>
  <c r="J23"/>
  <c r="M83" i="44"/>
  <c r="O83" s="1"/>
  <c r="L83"/>
  <c r="M82"/>
  <c r="O82" s="1"/>
  <c r="L82"/>
  <c r="M81"/>
  <c r="O81" s="1"/>
  <c r="L81"/>
  <c r="M80"/>
  <c r="O80" s="1"/>
  <c r="L80"/>
  <c r="M79"/>
  <c r="O79" s="1"/>
  <c r="L79"/>
  <c r="M78"/>
  <c r="O78" s="1"/>
  <c r="L78"/>
  <c r="M77"/>
  <c r="O77" s="1"/>
  <c r="L77"/>
  <c r="M76"/>
  <c r="O76" s="1"/>
  <c r="L76"/>
  <c r="M75"/>
  <c r="O75" s="1"/>
  <c r="L75"/>
  <c r="M74"/>
  <c r="O74" s="1"/>
  <c r="L74"/>
  <c r="N73"/>
  <c r="K73"/>
  <c r="J73"/>
  <c r="I73"/>
  <c r="H73"/>
  <c r="G73"/>
  <c r="F73"/>
  <c r="E73"/>
  <c r="D73"/>
  <c r="C73"/>
  <c r="M72"/>
  <c r="L72"/>
  <c r="M71"/>
  <c r="O71" s="1"/>
  <c r="L71"/>
  <c r="M70"/>
  <c r="O70" s="1"/>
  <c r="L70"/>
  <c r="M69"/>
  <c r="O69" s="1"/>
  <c r="L69"/>
  <c r="M68"/>
  <c r="O68" s="1"/>
  <c r="L68"/>
  <c r="M67"/>
  <c r="O67" s="1"/>
  <c r="L67"/>
  <c r="M66"/>
  <c r="O66" s="1"/>
  <c r="L66"/>
  <c r="M65"/>
  <c r="O65" s="1"/>
  <c r="L65"/>
  <c r="M64"/>
  <c r="O64" s="1"/>
  <c r="L64"/>
  <c r="M63"/>
  <c r="O63" s="1"/>
  <c r="L63"/>
  <c r="M62"/>
  <c r="O62" s="1"/>
  <c r="L62"/>
  <c r="M61"/>
  <c r="O61" s="1"/>
  <c r="L61"/>
  <c r="M60"/>
  <c r="O60" s="1"/>
  <c r="L60"/>
  <c r="M59"/>
  <c r="O59" s="1"/>
  <c r="L59"/>
  <c r="M58"/>
  <c r="O58" s="1"/>
  <c r="L58"/>
  <c r="M57"/>
  <c r="O57" s="1"/>
  <c r="L57"/>
  <c r="M56"/>
  <c r="O56" s="1"/>
  <c r="L56"/>
  <c r="M55"/>
  <c r="O55" s="1"/>
  <c r="L55"/>
  <c r="M54"/>
  <c r="O54" s="1"/>
  <c r="L54"/>
  <c r="M53"/>
  <c r="O53" s="1"/>
  <c r="L53"/>
  <c r="M52"/>
  <c r="O52" s="1"/>
  <c r="L52"/>
  <c r="M51"/>
  <c r="O51" s="1"/>
  <c r="L51"/>
  <c r="M50"/>
  <c r="O50" s="1"/>
  <c r="L50"/>
  <c r="M49"/>
  <c r="O49" s="1"/>
  <c r="L49"/>
  <c r="M48"/>
  <c r="O48" s="1"/>
  <c r="L48"/>
  <c r="M43"/>
  <c r="O43" s="1"/>
  <c r="L43"/>
  <c r="M42"/>
  <c r="O42" s="1"/>
  <c r="L42"/>
  <c r="N41"/>
  <c r="K41"/>
  <c r="J41"/>
  <c r="I41"/>
  <c r="H41"/>
  <c r="G41"/>
  <c r="F41"/>
  <c r="E41"/>
  <c r="D41"/>
  <c r="M40"/>
  <c r="O40" s="1"/>
  <c r="L40"/>
  <c r="M39"/>
  <c r="O39" s="1"/>
  <c r="L39"/>
  <c r="M38"/>
  <c r="O38" s="1"/>
  <c r="L38"/>
  <c r="M37"/>
  <c r="O37" s="1"/>
  <c r="L37"/>
  <c r="M36"/>
  <c r="O36" s="1"/>
  <c r="L36"/>
  <c r="M35"/>
  <c r="O35" s="1"/>
  <c r="L35"/>
  <c r="M34"/>
  <c r="O34" s="1"/>
  <c r="L34"/>
  <c r="M33"/>
  <c r="O33" s="1"/>
  <c r="L33"/>
  <c r="M32"/>
  <c r="O32" s="1"/>
  <c r="L32"/>
  <c r="M31"/>
  <c r="O31" s="1"/>
  <c r="L31"/>
  <c r="M30"/>
  <c r="O30" s="1"/>
  <c r="L30"/>
  <c r="M29"/>
  <c r="O29" s="1"/>
  <c r="L29"/>
  <c r="M28"/>
  <c r="O28" s="1"/>
  <c r="L28"/>
  <c r="M27"/>
  <c r="O27" s="1"/>
  <c r="L27"/>
  <c r="M26"/>
  <c r="O26" s="1"/>
  <c r="L26"/>
  <c r="M25"/>
  <c r="O25" s="1"/>
  <c r="L25"/>
  <c r="M24"/>
  <c r="O24" s="1"/>
  <c r="L24"/>
  <c r="M23"/>
  <c r="O23" s="1"/>
  <c r="L23"/>
  <c r="M19"/>
  <c r="O19" s="1"/>
  <c r="L19"/>
  <c r="M18"/>
  <c r="O18" s="1"/>
  <c r="L18"/>
  <c r="M16"/>
  <c r="O16" s="1"/>
  <c r="L16"/>
  <c r="M15"/>
  <c r="O15" s="1"/>
  <c r="L15"/>
  <c r="N14"/>
  <c r="K14"/>
  <c r="K85" s="1"/>
  <c r="J14"/>
  <c r="J85" s="1"/>
  <c r="I14"/>
  <c r="H14"/>
  <c r="H85" s="1"/>
  <c r="G14"/>
  <c r="G85" s="1"/>
  <c r="F14"/>
  <c r="F85" s="1"/>
  <c r="E14"/>
  <c r="E85" s="1"/>
  <c r="D14"/>
  <c r="C14"/>
  <c r="C85" s="1"/>
  <c r="M12"/>
  <c r="O12" s="1"/>
  <c r="L12"/>
  <c r="M11"/>
  <c r="O11" s="1"/>
  <c r="L11"/>
  <c r="M10"/>
  <c r="O10" s="1"/>
  <c r="L10"/>
  <c r="M9"/>
  <c r="O9" s="1"/>
  <c r="L9"/>
  <c r="M8"/>
  <c r="O8" s="1"/>
  <c r="L8"/>
  <c r="M7"/>
  <c r="O7" s="1"/>
  <c r="L7"/>
  <c r="M84" i="43"/>
  <c r="O84" s="1"/>
  <c r="L84"/>
  <c r="M83"/>
  <c r="O83" s="1"/>
  <c r="L83"/>
  <c r="M82"/>
  <c r="O82" s="1"/>
  <c r="L82"/>
  <c r="M81"/>
  <c r="O81" s="1"/>
  <c r="L81"/>
  <c r="M80"/>
  <c r="O80" s="1"/>
  <c r="L80"/>
  <c r="M79"/>
  <c r="O79" s="1"/>
  <c r="L79"/>
  <c r="M78"/>
  <c r="O78" s="1"/>
  <c r="L78"/>
  <c r="M77"/>
  <c r="O77" s="1"/>
  <c r="L77"/>
  <c r="M76"/>
  <c r="O76" s="1"/>
  <c r="L76"/>
  <c r="M75"/>
  <c r="O75" s="1"/>
  <c r="L75"/>
  <c r="M74"/>
  <c r="O74" s="1"/>
  <c r="L74"/>
  <c r="N73"/>
  <c r="K73"/>
  <c r="J73"/>
  <c r="I73"/>
  <c r="H73"/>
  <c r="G73"/>
  <c r="F73"/>
  <c r="E73"/>
  <c r="D73"/>
  <c r="C73"/>
  <c r="M72"/>
  <c r="L72"/>
  <c r="M71"/>
  <c r="O71" s="1"/>
  <c r="L71"/>
  <c r="M70"/>
  <c r="O70" s="1"/>
  <c r="L70"/>
  <c r="M69"/>
  <c r="O69" s="1"/>
  <c r="L69"/>
  <c r="M68"/>
  <c r="O68" s="1"/>
  <c r="L68"/>
  <c r="M67"/>
  <c r="O67" s="1"/>
  <c r="L67"/>
  <c r="M66"/>
  <c r="O66" s="1"/>
  <c r="L66"/>
  <c r="M65"/>
  <c r="O65" s="1"/>
  <c r="L65"/>
  <c r="M64"/>
  <c r="O64" s="1"/>
  <c r="L64"/>
  <c r="M63"/>
  <c r="O63" s="1"/>
  <c r="L63"/>
  <c r="M62"/>
  <c r="O62" s="1"/>
  <c r="L62"/>
  <c r="M61"/>
  <c r="O61" s="1"/>
  <c r="L61"/>
  <c r="M60"/>
  <c r="O60" s="1"/>
  <c r="L60"/>
  <c r="M59"/>
  <c r="O59" s="1"/>
  <c r="L59"/>
  <c r="M58"/>
  <c r="O58" s="1"/>
  <c r="L58"/>
  <c r="M57"/>
  <c r="O57" s="1"/>
  <c r="L57"/>
  <c r="M56"/>
  <c r="O56" s="1"/>
  <c r="L56"/>
  <c r="M55"/>
  <c r="O55" s="1"/>
  <c r="L55"/>
  <c r="M54"/>
  <c r="O54" s="1"/>
  <c r="L54"/>
  <c r="M53"/>
  <c r="O53" s="1"/>
  <c r="L53"/>
  <c r="M52"/>
  <c r="O52" s="1"/>
  <c r="L52"/>
  <c r="M51"/>
  <c r="O51" s="1"/>
  <c r="L51"/>
  <c r="M50"/>
  <c r="O50" s="1"/>
  <c r="L50"/>
  <c r="M49"/>
  <c r="O49" s="1"/>
  <c r="L49"/>
  <c r="M48"/>
  <c r="O48" s="1"/>
  <c r="L48"/>
  <c r="M43"/>
  <c r="O43" s="1"/>
  <c r="L43"/>
  <c r="M42"/>
  <c r="O42" s="1"/>
  <c r="L42"/>
  <c r="N41"/>
  <c r="K41"/>
  <c r="J41"/>
  <c r="I41"/>
  <c r="H41"/>
  <c r="G41"/>
  <c r="F41"/>
  <c r="E41"/>
  <c r="D41"/>
  <c r="C41"/>
  <c r="M40"/>
  <c r="O40" s="1"/>
  <c r="L40"/>
  <c r="M38"/>
  <c r="O38" s="1"/>
  <c r="L38"/>
  <c r="M37"/>
  <c r="O37" s="1"/>
  <c r="L37"/>
  <c r="M36"/>
  <c r="O36" s="1"/>
  <c r="L36"/>
  <c r="M35"/>
  <c r="O35" s="1"/>
  <c r="L35"/>
  <c r="M34"/>
  <c r="O34" s="1"/>
  <c r="L34"/>
  <c r="M33"/>
  <c r="O33" s="1"/>
  <c r="L33"/>
  <c r="M32"/>
  <c r="O32" s="1"/>
  <c r="L32"/>
  <c r="M31"/>
  <c r="O31" s="1"/>
  <c r="L31"/>
  <c r="M30"/>
  <c r="O30" s="1"/>
  <c r="L30"/>
  <c r="M29"/>
  <c r="O29" s="1"/>
  <c r="L29"/>
  <c r="M28"/>
  <c r="O28" s="1"/>
  <c r="L28"/>
  <c r="M27"/>
  <c r="O27" s="1"/>
  <c r="L27"/>
  <c r="M26"/>
  <c r="O26" s="1"/>
  <c r="L26"/>
  <c r="M25"/>
  <c r="O25" s="1"/>
  <c r="L25"/>
  <c r="M24"/>
  <c r="O24" s="1"/>
  <c r="L24"/>
  <c r="M23"/>
  <c r="O23" s="1"/>
  <c r="L23"/>
  <c r="M22"/>
  <c r="O22" s="1"/>
  <c r="L22"/>
  <c r="M18"/>
  <c r="O18" s="1"/>
  <c r="M17"/>
  <c r="O17" s="1"/>
  <c r="L17"/>
  <c r="M15"/>
  <c r="O15" s="1"/>
  <c r="L15"/>
  <c r="M14"/>
  <c r="O14" s="1"/>
  <c r="L14"/>
  <c r="N13"/>
  <c r="K13"/>
  <c r="J13"/>
  <c r="I13"/>
  <c r="H13"/>
  <c r="G13"/>
  <c r="F13"/>
  <c r="E13"/>
  <c r="D13"/>
  <c r="C13"/>
  <c r="M12"/>
  <c r="O12" s="1"/>
  <c r="L12"/>
  <c r="M11"/>
  <c r="O11" s="1"/>
  <c r="L11"/>
  <c r="M10"/>
  <c r="O10" s="1"/>
  <c r="L10"/>
  <c r="M9"/>
  <c r="O9" s="1"/>
  <c r="L9"/>
  <c r="M8"/>
  <c r="O8" s="1"/>
  <c r="L8"/>
  <c r="M7"/>
  <c r="O7" s="1"/>
  <c r="L7"/>
  <c r="N6"/>
  <c r="N86" s="1"/>
  <c r="K6"/>
  <c r="K86" s="1"/>
  <c r="J6"/>
  <c r="J86" s="1"/>
  <c r="I6"/>
  <c r="I86" s="1"/>
  <c r="H6"/>
  <c r="H86" s="1"/>
  <c r="G6"/>
  <c r="G86" s="1"/>
  <c r="F6"/>
  <c r="F86" s="1"/>
  <c r="E6"/>
  <c r="E86" s="1"/>
  <c r="D6"/>
  <c r="D86" s="1"/>
  <c r="C6"/>
  <c r="C86" s="1"/>
  <c r="M80" i="41"/>
  <c r="O80" s="1"/>
  <c r="L80"/>
  <c r="M79"/>
  <c r="O79" s="1"/>
  <c r="L79"/>
  <c r="M78"/>
  <c r="O78" s="1"/>
  <c r="L78"/>
  <c r="M77"/>
  <c r="O77" s="1"/>
  <c r="L77"/>
  <c r="M76"/>
  <c r="O76" s="1"/>
  <c r="L76"/>
  <c r="M75"/>
  <c r="O75" s="1"/>
  <c r="L75"/>
  <c r="M74"/>
  <c r="O74" s="1"/>
  <c r="L74"/>
  <c r="M73"/>
  <c r="O73" s="1"/>
  <c r="L73"/>
  <c r="M72"/>
  <c r="O72" s="1"/>
  <c r="L72"/>
  <c r="M71"/>
  <c r="O71" s="1"/>
  <c r="L71"/>
  <c r="M70"/>
  <c r="O70" s="1"/>
  <c r="L70"/>
  <c r="N69"/>
  <c r="K69"/>
  <c r="J69"/>
  <c r="I69"/>
  <c r="H69"/>
  <c r="G69"/>
  <c r="F69"/>
  <c r="E69"/>
  <c r="C69"/>
  <c r="M68"/>
  <c r="O68" s="1"/>
  <c r="L68"/>
  <c r="M67"/>
  <c r="O67" s="1"/>
  <c r="L67"/>
  <c r="M66"/>
  <c r="O66" s="1"/>
  <c r="L66"/>
  <c r="M65"/>
  <c r="O65" s="1"/>
  <c r="L65"/>
  <c r="M64"/>
  <c r="O64" s="1"/>
  <c r="L64"/>
  <c r="M63"/>
  <c r="O63" s="1"/>
  <c r="L63"/>
  <c r="M62"/>
  <c r="O62" s="1"/>
  <c r="L62"/>
  <c r="M61"/>
  <c r="O61" s="1"/>
  <c r="L61"/>
  <c r="M60"/>
  <c r="O60" s="1"/>
  <c r="L60"/>
  <c r="M59"/>
  <c r="O59" s="1"/>
  <c r="L59"/>
  <c r="M58"/>
  <c r="O58" s="1"/>
  <c r="L58"/>
  <c r="M57"/>
  <c r="O57" s="1"/>
  <c r="L57"/>
  <c r="M56"/>
  <c r="O56" s="1"/>
  <c r="L56"/>
  <c r="M55"/>
  <c r="O55" s="1"/>
  <c r="L55"/>
  <c r="M54"/>
  <c r="O54" s="1"/>
  <c r="L54"/>
  <c r="M53"/>
  <c r="O53" s="1"/>
  <c r="L53"/>
  <c r="M52"/>
  <c r="O52" s="1"/>
  <c r="L52"/>
  <c r="M51"/>
  <c r="O51" s="1"/>
  <c r="L51"/>
  <c r="M50"/>
  <c r="O50" s="1"/>
  <c r="L50"/>
  <c r="M49"/>
  <c r="O49" s="1"/>
  <c r="L49"/>
  <c r="M48"/>
  <c r="O48" s="1"/>
  <c r="L48"/>
  <c r="M47"/>
  <c r="O47" s="1"/>
  <c r="L47"/>
  <c r="M46"/>
  <c r="O46" s="1"/>
  <c r="L46"/>
  <c r="M45"/>
  <c r="O45" s="1"/>
  <c r="L45"/>
  <c r="M44"/>
  <c r="O44" s="1"/>
  <c r="L44"/>
  <c r="M39"/>
  <c r="O39" s="1"/>
  <c r="L39"/>
  <c r="M38"/>
  <c r="O38" s="1"/>
  <c r="L38"/>
  <c r="N37"/>
  <c r="K37"/>
  <c r="J37"/>
  <c r="I37"/>
  <c r="H37"/>
  <c r="G37"/>
  <c r="F37"/>
  <c r="E37"/>
  <c r="D37"/>
  <c r="C37"/>
  <c r="M36"/>
  <c r="O36" s="1"/>
  <c r="L36"/>
  <c r="M35"/>
  <c r="O35" s="1"/>
  <c r="L35"/>
  <c r="M34"/>
  <c r="O34" s="1"/>
  <c r="L34"/>
  <c r="M33"/>
  <c r="O33" s="1"/>
  <c r="L33"/>
  <c r="M32"/>
  <c r="O32" s="1"/>
  <c r="L32"/>
  <c r="M31"/>
  <c r="O31" s="1"/>
  <c r="L31"/>
  <c r="M30"/>
  <c r="O30" s="1"/>
  <c r="L30"/>
  <c r="M29"/>
  <c r="O29" s="1"/>
  <c r="L29"/>
  <c r="M28"/>
  <c r="O28" s="1"/>
  <c r="L28"/>
  <c r="M27"/>
  <c r="O27" s="1"/>
  <c r="L27"/>
  <c r="M26"/>
  <c r="O26" s="1"/>
  <c r="L26"/>
  <c r="M25"/>
  <c r="O25" s="1"/>
  <c r="L25"/>
  <c r="M24"/>
  <c r="O24" s="1"/>
  <c r="L24"/>
  <c r="M23"/>
  <c r="O23" s="1"/>
  <c r="L23"/>
  <c r="M22"/>
  <c r="O22" s="1"/>
  <c r="L22"/>
  <c r="M21"/>
  <c r="O21" s="1"/>
  <c r="L21"/>
  <c r="M20"/>
  <c r="O20" s="1"/>
  <c r="L20"/>
  <c r="M19"/>
  <c r="O19" s="1"/>
  <c r="L19"/>
  <c r="M18"/>
  <c r="O18" s="1"/>
  <c r="L18"/>
  <c r="M17"/>
  <c r="O17" s="1"/>
  <c r="L17"/>
  <c r="N16"/>
  <c r="K16"/>
  <c r="J16"/>
  <c r="I16"/>
  <c r="H16"/>
  <c r="G16"/>
  <c r="F16"/>
  <c r="E16"/>
  <c r="D16"/>
  <c r="C16"/>
  <c r="M15"/>
  <c r="O15" s="1"/>
  <c r="L15"/>
  <c r="M14"/>
  <c r="O14" s="1"/>
  <c r="L14"/>
  <c r="N13"/>
  <c r="K13"/>
  <c r="J13"/>
  <c r="I13"/>
  <c r="H13"/>
  <c r="G13"/>
  <c r="F13"/>
  <c r="E13"/>
  <c r="D13"/>
  <c r="C13"/>
  <c r="M12"/>
  <c r="O12" s="1"/>
  <c r="L12"/>
  <c r="M11"/>
  <c r="O11" s="1"/>
  <c r="L11"/>
  <c r="M10"/>
  <c r="O10" s="1"/>
  <c r="L10"/>
  <c r="M9"/>
  <c r="O9" s="1"/>
  <c r="L9"/>
  <c r="M8"/>
  <c r="O8" s="1"/>
  <c r="L8"/>
  <c r="M7"/>
  <c r="O7" s="1"/>
  <c r="L7"/>
  <c r="N6"/>
  <c r="N82" s="1"/>
  <c r="K6"/>
  <c r="J6"/>
  <c r="J82" s="1"/>
  <c r="I6"/>
  <c r="H6"/>
  <c r="H82" s="1"/>
  <c r="G6"/>
  <c r="F6"/>
  <c r="F82" s="1"/>
  <c r="E6"/>
  <c r="D6"/>
  <c r="D82" s="1"/>
  <c r="C6"/>
  <c r="M80" i="3"/>
  <c r="O80" s="1"/>
  <c r="L80"/>
  <c r="M79"/>
  <c r="O79" s="1"/>
  <c r="L79"/>
  <c r="M78"/>
  <c r="O78" s="1"/>
  <c r="L78"/>
  <c r="M77"/>
  <c r="O77" s="1"/>
  <c r="L77"/>
  <c r="M76"/>
  <c r="O76" s="1"/>
  <c r="L76"/>
  <c r="M75"/>
  <c r="O75" s="1"/>
  <c r="L75"/>
  <c r="M74"/>
  <c r="O74" s="1"/>
  <c r="L74"/>
  <c r="M73"/>
  <c r="O73" s="1"/>
  <c r="L73"/>
  <c r="M72"/>
  <c r="O72" s="1"/>
  <c r="L72"/>
  <c r="M71"/>
  <c r="O71" s="1"/>
  <c r="L71"/>
  <c r="M70"/>
  <c r="O70" s="1"/>
  <c r="L70"/>
  <c r="N69"/>
  <c r="K69"/>
  <c r="J69"/>
  <c r="I69"/>
  <c r="H69"/>
  <c r="G69"/>
  <c r="F69"/>
  <c r="E69"/>
  <c r="D69"/>
  <c r="C69"/>
  <c r="M68"/>
  <c r="O68" s="1"/>
  <c r="L68"/>
  <c r="M67"/>
  <c r="O67" s="1"/>
  <c r="L67"/>
  <c r="M66"/>
  <c r="O66" s="1"/>
  <c r="L66"/>
  <c r="O65"/>
  <c r="L65"/>
  <c r="M64"/>
  <c r="O64" s="1"/>
  <c r="L64"/>
  <c r="M63"/>
  <c r="O63" s="1"/>
  <c r="L63"/>
  <c r="M62"/>
  <c r="O62" s="1"/>
  <c r="L62"/>
  <c r="M61"/>
  <c r="O61" s="1"/>
  <c r="L61"/>
  <c r="M60"/>
  <c r="O60" s="1"/>
  <c r="L60"/>
  <c r="M59"/>
  <c r="O59" s="1"/>
  <c r="L59"/>
  <c r="M58"/>
  <c r="O58" s="1"/>
  <c r="L58"/>
  <c r="M57"/>
  <c r="O57" s="1"/>
  <c r="L57"/>
  <c r="M56"/>
  <c r="O56" s="1"/>
  <c r="L56"/>
  <c r="M55"/>
  <c r="O55" s="1"/>
  <c r="L55"/>
  <c r="M54"/>
  <c r="O54" s="1"/>
  <c r="L54"/>
  <c r="M53"/>
  <c r="O53" s="1"/>
  <c r="L53"/>
  <c r="M52"/>
  <c r="O52" s="1"/>
  <c r="L52"/>
  <c r="M51"/>
  <c r="O51" s="1"/>
  <c r="L51"/>
  <c r="M50"/>
  <c r="O50" s="1"/>
  <c r="L50"/>
  <c r="M49"/>
  <c r="O49" s="1"/>
  <c r="L49"/>
  <c r="M48"/>
  <c r="O48" s="1"/>
  <c r="L48"/>
  <c r="M47"/>
  <c r="O47" s="1"/>
  <c r="L47"/>
  <c r="M46"/>
  <c r="O46" s="1"/>
  <c r="L46"/>
  <c r="M45"/>
  <c r="O45" s="1"/>
  <c r="L45"/>
  <c r="M44"/>
  <c r="O44" s="1"/>
  <c r="L44"/>
  <c r="M39"/>
  <c r="O39" s="1"/>
  <c r="L39"/>
  <c r="M38"/>
  <c r="O38" s="1"/>
  <c r="L38"/>
  <c r="N37"/>
  <c r="K37"/>
  <c r="J37"/>
  <c r="I37"/>
  <c r="H37"/>
  <c r="G37"/>
  <c r="F37"/>
  <c r="E37"/>
  <c r="D37"/>
  <c r="C37"/>
  <c r="M36"/>
  <c r="O36" s="1"/>
  <c r="L36"/>
  <c r="M35"/>
  <c r="O35" s="1"/>
  <c r="L35"/>
  <c r="M34"/>
  <c r="O34" s="1"/>
  <c r="L34"/>
  <c r="M33"/>
  <c r="O33" s="1"/>
  <c r="L33"/>
  <c r="M32"/>
  <c r="O32" s="1"/>
  <c r="L32"/>
  <c r="M31"/>
  <c r="O31" s="1"/>
  <c r="L31"/>
  <c r="M30"/>
  <c r="O30" s="1"/>
  <c r="L30"/>
  <c r="M29"/>
  <c r="O29" s="1"/>
  <c r="L29"/>
  <c r="M28"/>
  <c r="O28" s="1"/>
  <c r="L28"/>
  <c r="M27"/>
  <c r="O27" s="1"/>
  <c r="L27"/>
  <c r="M26"/>
  <c r="O26" s="1"/>
  <c r="L26"/>
  <c r="M25"/>
  <c r="O25" s="1"/>
  <c r="L25"/>
  <c r="M24"/>
  <c r="O24" s="1"/>
  <c r="L24"/>
  <c r="M23"/>
  <c r="O23" s="1"/>
  <c r="L23"/>
  <c r="M22"/>
  <c r="O22" s="1"/>
  <c r="L22"/>
  <c r="M21"/>
  <c r="O21" s="1"/>
  <c r="L21"/>
  <c r="M20"/>
  <c r="O20" s="1"/>
  <c r="L20"/>
  <c r="M19"/>
  <c r="O19" s="1"/>
  <c r="L19"/>
  <c r="M18"/>
  <c r="O18" s="1"/>
  <c r="L18"/>
  <c r="M17"/>
  <c r="O17" s="1"/>
  <c r="L17"/>
  <c r="N16"/>
  <c r="K16"/>
  <c r="J16"/>
  <c r="I16"/>
  <c r="H16"/>
  <c r="G16"/>
  <c r="F16"/>
  <c r="E16"/>
  <c r="C16"/>
  <c r="M15"/>
  <c r="O15" s="1"/>
  <c r="L15"/>
  <c r="M14"/>
  <c r="O14" s="1"/>
  <c r="L14"/>
  <c r="N13"/>
  <c r="K13"/>
  <c r="J13"/>
  <c r="I13"/>
  <c r="H13"/>
  <c r="G13"/>
  <c r="F13"/>
  <c r="E13"/>
  <c r="D13"/>
  <c r="C13"/>
  <c r="M12"/>
  <c r="O12" s="1"/>
  <c r="L12"/>
  <c r="M11"/>
  <c r="O11" s="1"/>
  <c r="L11"/>
  <c r="M10"/>
  <c r="O10" s="1"/>
  <c r="L10"/>
  <c r="M9"/>
  <c r="O9" s="1"/>
  <c r="L9"/>
  <c r="M8"/>
  <c r="O8" s="1"/>
  <c r="L8"/>
  <c r="M7"/>
  <c r="O7" s="1"/>
  <c r="L7"/>
  <c r="N6"/>
  <c r="K6"/>
  <c r="J6"/>
  <c r="I6"/>
  <c r="H6"/>
  <c r="G6"/>
  <c r="G82" s="1"/>
  <c r="F6"/>
  <c r="E6"/>
  <c r="D6"/>
  <c r="C6"/>
  <c r="C82" s="1"/>
  <c r="E82" i="41" l="1"/>
  <c r="G82"/>
  <c r="K82"/>
  <c r="E82" i="46"/>
  <c r="G82"/>
  <c r="D85" i="44"/>
  <c r="N85"/>
  <c r="I85"/>
  <c r="O72"/>
  <c r="O72" i="43"/>
  <c r="D82" i="3"/>
  <c r="F82"/>
  <c r="H82"/>
  <c r="K82"/>
  <c r="F82" i="46"/>
  <c r="C82"/>
  <c r="L41" i="44"/>
  <c r="M41"/>
  <c r="O41" s="1"/>
  <c r="L41" i="43"/>
  <c r="L73" i="44"/>
  <c r="L73" i="43"/>
  <c r="L13"/>
  <c r="M14" i="44"/>
  <c r="O14" s="1"/>
  <c r="L17"/>
  <c r="L16" i="43"/>
  <c r="M17" i="44"/>
  <c r="O17" s="1"/>
  <c r="M6"/>
  <c r="O6" s="1"/>
  <c r="M73"/>
  <c r="L14"/>
  <c r="I82" i="41"/>
  <c r="L13"/>
  <c r="J82" i="3"/>
  <c r="I82"/>
  <c r="L13"/>
  <c r="E82"/>
  <c r="L37" i="41"/>
  <c r="M37"/>
  <c r="O37" s="1"/>
  <c r="L69"/>
  <c r="L16"/>
  <c r="M6"/>
  <c r="M69"/>
  <c r="O69" s="1"/>
  <c r="M16"/>
  <c r="O16" s="1"/>
  <c r="M13"/>
  <c r="O13" s="1"/>
  <c r="C82"/>
  <c r="L69" i="3"/>
  <c r="L16"/>
  <c r="M37"/>
  <c r="O37" s="1"/>
  <c r="M73" i="43"/>
  <c r="O73" s="1"/>
  <c r="M41"/>
  <c r="O41" s="1"/>
  <c r="M16"/>
  <c r="O16" s="1"/>
  <c r="M13"/>
  <c r="O13" s="1"/>
  <c r="M6"/>
  <c r="N82" i="3"/>
  <c r="M69"/>
  <c r="L37"/>
  <c r="M16"/>
  <c r="O16" s="1"/>
  <c r="M13"/>
  <c r="O13" s="1"/>
  <c r="M6"/>
  <c r="O6" s="1"/>
  <c r="H13" i="46"/>
  <c r="H69"/>
  <c r="H37"/>
  <c r="H16"/>
  <c r="H6"/>
  <c r="L6" i="44"/>
  <c r="L6" i="43"/>
  <c r="O6" i="41"/>
  <c r="L6"/>
  <c r="L6" i="3"/>
  <c r="L86" i="43" l="1"/>
  <c r="O73" i="44"/>
  <c r="M85"/>
  <c r="O6" i="43"/>
  <c r="O86" s="1"/>
  <c r="M86"/>
  <c r="O85" i="44"/>
  <c r="L85"/>
  <c r="L82" i="41"/>
  <c r="O69" i="3"/>
  <c r="M82"/>
  <c r="L82"/>
  <c r="O82" i="41"/>
  <c r="M82"/>
  <c r="O82" i="3"/>
  <c r="H82" i="46"/>
  <c r="H73" i="49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3"/>
  <c r="H42"/>
  <c r="G41"/>
  <c r="F41"/>
  <c r="E41"/>
  <c r="D41"/>
  <c r="C41"/>
  <c r="H40"/>
  <c r="H16"/>
  <c r="H15"/>
  <c r="H14"/>
  <c r="G13"/>
  <c r="F13"/>
  <c r="E13"/>
  <c r="D13"/>
  <c r="C13"/>
  <c r="H12"/>
  <c r="H11"/>
  <c r="H10"/>
  <c r="H9"/>
  <c r="H8"/>
  <c r="H7"/>
  <c r="G6"/>
  <c r="G85" s="1"/>
  <c r="F6"/>
  <c r="E6"/>
  <c r="E85" s="1"/>
  <c r="D6"/>
  <c r="C6"/>
  <c r="D85" l="1"/>
  <c r="F85"/>
  <c r="C85"/>
  <c r="H13"/>
  <c r="H41"/>
  <c r="H6"/>
  <c r="H85" l="1"/>
  <c r="J23" i="81"/>
  <c r="D21"/>
  <c r="D17" i="116"/>
  <c r="D16"/>
  <c r="D15"/>
  <c r="D14"/>
  <c r="D13"/>
  <c r="D12"/>
  <c r="D11"/>
  <c r="D10"/>
  <c r="D9"/>
  <c r="D8"/>
  <c r="P35" i="81" l="1"/>
  <c r="E35" i="55"/>
  <c r="F35"/>
  <c r="G35"/>
  <c r="H35"/>
  <c r="I35"/>
  <c r="J35"/>
  <c r="K35"/>
  <c r="L35"/>
  <c r="M35"/>
  <c r="N35"/>
  <c r="O35"/>
  <c r="D35"/>
  <c r="E35" i="54"/>
  <c r="F35"/>
  <c r="G35"/>
  <c r="H35"/>
  <c r="I35"/>
  <c r="J35"/>
  <c r="K35"/>
  <c r="L35"/>
  <c r="M35"/>
  <c r="N35"/>
  <c r="O35"/>
  <c r="D35"/>
  <c r="P35" s="1"/>
  <c r="E35" i="53"/>
  <c r="F35"/>
  <c r="G35"/>
  <c r="H35"/>
  <c r="I35"/>
  <c r="J35"/>
  <c r="K35"/>
  <c r="L35"/>
  <c r="M35"/>
  <c r="N35"/>
  <c r="O35"/>
  <c r="D35"/>
  <c r="E35" i="52"/>
  <c r="F35"/>
  <c r="G35"/>
  <c r="H35"/>
  <c r="I35"/>
  <c r="J35"/>
  <c r="K35"/>
  <c r="L35"/>
  <c r="M35"/>
  <c r="N35"/>
  <c r="O35"/>
  <c r="D35"/>
  <c r="P35" s="1"/>
  <c r="E35" i="51"/>
  <c r="F35"/>
  <c r="G35"/>
  <c r="H35"/>
  <c r="I35"/>
  <c r="J35"/>
  <c r="K35"/>
  <c r="L35"/>
  <c r="M35"/>
  <c r="N35"/>
  <c r="O35"/>
  <c r="D35"/>
  <c r="P35" i="121"/>
  <c r="P35" i="119"/>
  <c r="P35" i="118"/>
  <c r="P35" i="117"/>
  <c r="P35" i="114"/>
  <c r="P35" i="113"/>
  <c r="P35" i="111"/>
  <c r="P35" i="110"/>
  <c r="P37" i="108"/>
  <c r="P35" i="106"/>
  <c r="P35" i="105"/>
  <c r="P35" i="104"/>
  <c r="P35" i="103"/>
  <c r="P35" i="102"/>
  <c r="P35" i="101"/>
  <c r="P35" i="100"/>
  <c r="P35" i="99"/>
  <c r="P35" i="98"/>
  <c r="P35" i="97"/>
  <c r="P35" i="96"/>
  <c r="P35" i="95"/>
  <c r="P35" i="94"/>
  <c r="P35" i="93"/>
  <c r="P35" i="92"/>
  <c r="P35" i="91"/>
  <c r="P35" i="90"/>
  <c r="P35" i="89"/>
  <c r="P35" i="88"/>
  <c r="P35" i="87"/>
  <c r="P35" i="86"/>
  <c r="P35" i="85"/>
  <c r="P35" i="83"/>
  <c r="P37" i="80"/>
  <c r="P35" i="79"/>
  <c r="P32"/>
  <c r="P35" i="78"/>
  <c r="P35" i="77"/>
  <c r="P35" i="76"/>
  <c r="P35" i="74"/>
  <c r="P35" i="73"/>
  <c r="P35" i="72"/>
  <c r="P35" i="71"/>
  <c r="P35" i="70"/>
  <c r="P35" i="69"/>
  <c r="P35" i="68"/>
  <c r="P35" i="67"/>
  <c r="P35" i="66"/>
  <c r="P35" i="65"/>
  <c r="P35" i="64"/>
  <c r="P32"/>
  <c r="P35" i="63"/>
  <c r="P35" i="60"/>
  <c r="P35" i="58"/>
  <c r="P35" i="57"/>
  <c r="P35" i="55"/>
  <c r="P35" i="53"/>
  <c r="P35" i="51"/>
  <c r="E35" i="50"/>
  <c r="F35"/>
  <c r="G35"/>
  <c r="H35"/>
  <c r="I35"/>
  <c r="J35"/>
  <c r="K35"/>
  <c r="L35"/>
  <c r="M35"/>
  <c r="N35"/>
  <c r="O35"/>
  <c r="D35"/>
  <c r="O35" i="1"/>
  <c r="M35"/>
  <c r="K35"/>
  <c r="I35"/>
  <c r="G35"/>
  <c r="E35"/>
  <c r="D35"/>
  <c r="P34" i="116"/>
  <c r="P32" i="115"/>
  <c r="P32" i="114"/>
  <c r="P32" i="113"/>
  <c r="P32" i="112"/>
  <c r="P32" i="111"/>
  <c r="P32" i="110"/>
  <c r="P32" i="109"/>
  <c r="P34" i="108"/>
  <c r="P32" i="105"/>
  <c r="P32" i="104"/>
  <c r="P32" i="103"/>
  <c r="P32" i="102"/>
  <c r="P32" i="101"/>
  <c r="P32" i="100"/>
  <c r="P32" i="99"/>
  <c r="P32" i="98"/>
  <c r="P32" i="97"/>
  <c r="P32" i="96"/>
  <c r="P32" i="95"/>
  <c r="P32" i="94"/>
  <c r="P32" i="93"/>
  <c r="P32" i="92"/>
  <c r="P32" i="91"/>
  <c r="P32" i="90"/>
  <c r="P32" i="89"/>
  <c r="P32" i="88"/>
  <c r="P32" i="87"/>
  <c r="P32" i="86"/>
  <c r="P32" i="85"/>
  <c r="P32" i="84"/>
  <c r="P32" i="83"/>
  <c r="P32" i="81"/>
  <c r="P34" i="80"/>
  <c r="P32" i="78"/>
  <c r="P32" i="77"/>
  <c r="P32" i="76"/>
  <c r="P32" i="75"/>
  <c r="P32" i="74"/>
  <c r="P32" i="73"/>
  <c r="P32" i="72"/>
  <c r="P32" i="71"/>
  <c r="P32" i="70"/>
  <c r="P32" i="69"/>
  <c r="P32" i="68"/>
  <c r="D14"/>
  <c r="P32" i="67"/>
  <c r="P32" i="66"/>
  <c r="P32" i="65"/>
  <c r="P32" i="63"/>
  <c r="P32" i="62"/>
  <c r="P32" i="61"/>
  <c r="P32" i="60"/>
  <c r="P32" i="59"/>
  <c r="P32" i="58"/>
  <c r="P32" i="57"/>
  <c r="P32" i="56"/>
  <c r="P32" i="55"/>
  <c r="P32" i="54"/>
  <c r="P32" i="53"/>
  <c r="P32" i="52"/>
  <c r="P32" i="51"/>
  <c r="P32" i="50"/>
  <c r="Q14" i="121"/>
  <c r="Q12"/>
  <c r="Q11"/>
  <c r="Q10"/>
  <c r="Q9"/>
  <c r="Q8"/>
  <c r="Q7"/>
  <c r="P32"/>
  <c r="P29"/>
  <c r="J26"/>
  <c r="H26"/>
  <c r="F26"/>
  <c r="D26"/>
  <c r="L25"/>
  <c r="L24"/>
  <c r="L23"/>
  <c r="L22"/>
  <c r="L21"/>
  <c r="Q13"/>
  <c r="N6"/>
  <c r="N16" s="1"/>
  <c r="L6"/>
  <c r="L16" s="1"/>
  <c r="J6"/>
  <c r="H6"/>
  <c r="D6"/>
  <c r="D16" s="1"/>
  <c r="C6"/>
  <c r="P14" i="119"/>
  <c r="Q13"/>
  <c r="Q11"/>
  <c r="P10"/>
  <c r="Q9"/>
  <c r="P8"/>
  <c r="P7"/>
  <c r="P32"/>
  <c r="P29"/>
  <c r="J26"/>
  <c r="H26"/>
  <c r="F26"/>
  <c r="D26"/>
  <c r="L25"/>
  <c r="L24"/>
  <c r="L23"/>
  <c r="L22"/>
  <c r="L21"/>
  <c r="P15"/>
  <c r="Q14"/>
  <c r="P12"/>
  <c r="Q12"/>
  <c r="P11"/>
  <c r="Q10"/>
  <c r="P9"/>
  <c r="Q8"/>
  <c r="J6"/>
  <c r="H6"/>
  <c r="H16" s="1"/>
  <c r="D6"/>
  <c r="C6"/>
  <c r="C16" s="1"/>
  <c r="P14" i="118"/>
  <c r="P13"/>
  <c r="P12"/>
  <c r="P11"/>
  <c r="Q9"/>
  <c r="P8"/>
  <c r="Q7"/>
  <c r="P32"/>
  <c r="P29"/>
  <c r="J26"/>
  <c r="H26"/>
  <c r="F26"/>
  <c r="D26"/>
  <c r="L25"/>
  <c r="L24"/>
  <c r="L23"/>
  <c r="L22"/>
  <c r="L21"/>
  <c r="P15"/>
  <c r="Q13"/>
  <c r="Q12"/>
  <c r="Q11"/>
  <c r="Q10"/>
  <c r="P10"/>
  <c r="P9"/>
  <c r="N6"/>
  <c r="J6"/>
  <c r="J16" s="1"/>
  <c r="H6"/>
  <c r="D6"/>
  <c r="D16" s="1"/>
  <c r="C6"/>
  <c r="C16" s="1"/>
  <c r="J27" i="116"/>
  <c r="J26"/>
  <c r="J25"/>
  <c r="J24"/>
  <c r="J23"/>
  <c r="H27"/>
  <c r="H26"/>
  <c r="L26" s="1"/>
  <c r="H25"/>
  <c r="H24"/>
  <c r="L24" s="1"/>
  <c r="H23"/>
  <c r="F27"/>
  <c r="F26"/>
  <c r="F25"/>
  <c r="F24"/>
  <c r="F23"/>
  <c r="D27"/>
  <c r="D26"/>
  <c r="D25"/>
  <c r="D24"/>
  <c r="D28" s="1"/>
  <c r="D23"/>
  <c r="P32" i="117"/>
  <c r="P29"/>
  <c r="L25"/>
  <c r="L24"/>
  <c r="L23"/>
  <c r="L22"/>
  <c r="J26"/>
  <c r="H26"/>
  <c r="F26"/>
  <c r="D26"/>
  <c r="P15"/>
  <c r="Q14"/>
  <c r="P13"/>
  <c r="Q12"/>
  <c r="P11"/>
  <c r="Q10"/>
  <c r="P9"/>
  <c r="Q8"/>
  <c r="P7"/>
  <c r="N6"/>
  <c r="N16" s="1"/>
  <c r="L6"/>
  <c r="L16" s="1"/>
  <c r="J6"/>
  <c r="J16" s="1"/>
  <c r="H6"/>
  <c r="H16" s="1"/>
  <c r="F6"/>
  <c r="F16" s="1"/>
  <c r="D6"/>
  <c r="C6"/>
  <c r="C16" s="1"/>
  <c r="L17" i="116"/>
  <c r="L16"/>
  <c r="L15"/>
  <c r="L14"/>
  <c r="L13"/>
  <c r="L12"/>
  <c r="L11"/>
  <c r="L10"/>
  <c r="L9"/>
  <c r="L8"/>
  <c r="J17"/>
  <c r="J16"/>
  <c r="J15"/>
  <c r="J14"/>
  <c r="J13"/>
  <c r="J12"/>
  <c r="J11"/>
  <c r="J10"/>
  <c r="Q10" s="1"/>
  <c r="J9"/>
  <c r="J8"/>
  <c r="Q8" s="1"/>
  <c r="P14"/>
  <c r="H7"/>
  <c r="H6" s="1"/>
  <c r="H18" s="1"/>
  <c r="F17"/>
  <c r="F16"/>
  <c r="F15"/>
  <c r="F14"/>
  <c r="F13"/>
  <c r="F12"/>
  <c r="F11"/>
  <c r="F10"/>
  <c r="F9"/>
  <c r="F8"/>
  <c r="L27"/>
  <c r="L25"/>
  <c r="J28"/>
  <c r="F28"/>
  <c r="P17"/>
  <c r="Q16"/>
  <c r="P15"/>
  <c r="P11"/>
  <c r="P9"/>
  <c r="O7"/>
  <c r="M7"/>
  <c r="M6" s="1"/>
  <c r="K7"/>
  <c r="I7"/>
  <c r="I6" s="1"/>
  <c r="G7"/>
  <c r="D7"/>
  <c r="D6" s="1"/>
  <c r="D18" s="1"/>
  <c r="C7"/>
  <c r="O6"/>
  <c r="K6"/>
  <c r="G6"/>
  <c r="C6"/>
  <c r="C18" s="1"/>
  <c r="H25" i="115"/>
  <c r="L25" s="1"/>
  <c r="H24"/>
  <c r="L24" s="1"/>
  <c r="H23"/>
  <c r="H22"/>
  <c r="L22" s="1"/>
  <c r="H21"/>
  <c r="F25"/>
  <c r="F24"/>
  <c r="F23"/>
  <c r="F22"/>
  <c r="F21"/>
  <c r="D25"/>
  <c r="D24"/>
  <c r="D23"/>
  <c r="D22"/>
  <c r="D21"/>
  <c r="J15"/>
  <c r="J14"/>
  <c r="J13"/>
  <c r="J12"/>
  <c r="J11"/>
  <c r="J10"/>
  <c r="J9"/>
  <c r="J8"/>
  <c r="J7"/>
  <c r="H15"/>
  <c r="P15" s="1"/>
  <c r="H14"/>
  <c r="H13"/>
  <c r="P13" s="1"/>
  <c r="H12"/>
  <c r="H11"/>
  <c r="P11" s="1"/>
  <c r="H10"/>
  <c r="H9"/>
  <c r="P9" s="1"/>
  <c r="H8"/>
  <c r="H7"/>
  <c r="H6" s="1"/>
  <c r="H16" s="1"/>
  <c r="F15"/>
  <c r="F14"/>
  <c r="F13"/>
  <c r="F12"/>
  <c r="F11"/>
  <c r="F10"/>
  <c r="F9"/>
  <c r="F8"/>
  <c r="D15"/>
  <c r="D14"/>
  <c r="D13"/>
  <c r="D12"/>
  <c r="D11"/>
  <c r="D10"/>
  <c r="D9"/>
  <c r="D8"/>
  <c r="D7"/>
  <c r="C15"/>
  <c r="C14"/>
  <c r="C13"/>
  <c r="C12"/>
  <c r="C11"/>
  <c r="C10"/>
  <c r="C9"/>
  <c r="C8"/>
  <c r="C7"/>
  <c r="L23"/>
  <c r="J26"/>
  <c r="F26"/>
  <c r="Q14"/>
  <c r="Q12"/>
  <c r="Q10"/>
  <c r="P7"/>
  <c r="N6"/>
  <c r="N16" s="1"/>
  <c r="L6"/>
  <c r="L16" s="1"/>
  <c r="C6"/>
  <c r="C16" s="1"/>
  <c r="J25" i="114"/>
  <c r="J24"/>
  <c r="J23"/>
  <c r="J22"/>
  <c r="J26" s="1"/>
  <c r="J21"/>
  <c r="H25"/>
  <c r="L25" s="1"/>
  <c r="H24"/>
  <c r="H23"/>
  <c r="L23" s="1"/>
  <c r="H22"/>
  <c r="H21"/>
  <c r="H26" s="1"/>
  <c r="F25"/>
  <c r="F24"/>
  <c r="F23"/>
  <c r="F22"/>
  <c r="F21"/>
  <c r="D25"/>
  <c r="D24"/>
  <c r="D23"/>
  <c r="D22"/>
  <c r="D21"/>
  <c r="D26" s="1"/>
  <c r="Q12"/>
  <c r="Q8"/>
  <c r="L15"/>
  <c r="L14"/>
  <c r="L13"/>
  <c r="L12"/>
  <c r="L11"/>
  <c r="L10"/>
  <c r="L9"/>
  <c r="L8"/>
  <c r="L7"/>
  <c r="J15"/>
  <c r="J14"/>
  <c r="J13"/>
  <c r="J12"/>
  <c r="J11"/>
  <c r="J10"/>
  <c r="Q10" s="1"/>
  <c r="J9"/>
  <c r="J8"/>
  <c r="J7"/>
  <c r="H15" i="113"/>
  <c r="H15" i="114"/>
  <c r="H14"/>
  <c r="P14" s="1"/>
  <c r="H13"/>
  <c r="H12"/>
  <c r="H11"/>
  <c r="P11" s="1"/>
  <c r="H10"/>
  <c r="H9"/>
  <c r="H8"/>
  <c r="H7"/>
  <c r="P7" s="1"/>
  <c r="F15"/>
  <c r="F14"/>
  <c r="F13"/>
  <c r="F12"/>
  <c r="F11"/>
  <c r="F10"/>
  <c r="F9"/>
  <c r="F8"/>
  <c r="D15"/>
  <c r="D14"/>
  <c r="D13"/>
  <c r="D12"/>
  <c r="D11"/>
  <c r="D10"/>
  <c r="D9"/>
  <c r="D8"/>
  <c r="D7"/>
  <c r="C15"/>
  <c r="C14"/>
  <c r="C13"/>
  <c r="C12"/>
  <c r="C11"/>
  <c r="C10"/>
  <c r="C9"/>
  <c r="C8"/>
  <c r="C7"/>
  <c r="L24"/>
  <c r="L22"/>
  <c r="F26"/>
  <c r="P15"/>
  <c r="Q14"/>
  <c r="P13"/>
  <c r="P9"/>
  <c r="N6"/>
  <c r="N16" s="1"/>
  <c r="J25" i="113"/>
  <c r="L25" s="1"/>
  <c r="J24"/>
  <c r="J23"/>
  <c r="L23" s="1"/>
  <c r="J22"/>
  <c r="J21"/>
  <c r="J26" s="1"/>
  <c r="H25"/>
  <c r="H24"/>
  <c r="H23"/>
  <c r="H22"/>
  <c r="L22" s="1"/>
  <c r="H21"/>
  <c r="F25"/>
  <c r="F24"/>
  <c r="F23"/>
  <c r="F22"/>
  <c r="F21"/>
  <c r="D25"/>
  <c r="D24"/>
  <c r="D23"/>
  <c r="D22"/>
  <c r="D26" s="1"/>
  <c r="D21"/>
  <c r="P13"/>
  <c r="P9"/>
  <c r="L15"/>
  <c r="L14"/>
  <c r="L13"/>
  <c r="L12"/>
  <c r="L11"/>
  <c r="L10"/>
  <c r="L9"/>
  <c r="L8"/>
  <c r="L7"/>
  <c r="J15"/>
  <c r="J14"/>
  <c r="J13"/>
  <c r="J12"/>
  <c r="J11"/>
  <c r="J10"/>
  <c r="Q10" s="1"/>
  <c r="J9"/>
  <c r="J8"/>
  <c r="J7"/>
  <c r="H14"/>
  <c r="P14" s="1"/>
  <c r="H13"/>
  <c r="H12"/>
  <c r="H11"/>
  <c r="P11" s="1"/>
  <c r="H10"/>
  <c r="H9"/>
  <c r="H8"/>
  <c r="H7"/>
  <c r="P7" s="1"/>
  <c r="F15"/>
  <c r="F14"/>
  <c r="F13"/>
  <c r="F12"/>
  <c r="F11"/>
  <c r="F10"/>
  <c r="F9"/>
  <c r="F8"/>
  <c r="D15"/>
  <c r="D14"/>
  <c r="D13"/>
  <c r="D12"/>
  <c r="D11"/>
  <c r="D10"/>
  <c r="D9"/>
  <c r="D8"/>
  <c r="D7"/>
  <c r="C15"/>
  <c r="C14"/>
  <c r="C13"/>
  <c r="C12"/>
  <c r="C11"/>
  <c r="C10"/>
  <c r="C9"/>
  <c r="C8"/>
  <c r="C6" s="1"/>
  <c r="C16" s="1"/>
  <c r="C7"/>
  <c r="L24"/>
  <c r="H26"/>
  <c r="P15"/>
  <c r="Q14"/>
  <c r="Q12"/>
  <c r="Q8"/>
  <c r="N6"/>
  <c r="N16" s="1"/>
  <c r="H6"/>
  <c r="H16" s="1"/>
  <c r="J25" i="112"/>
  <c r="L25" s="1"/>
  <c r="J24"/>
  <c r="J23"/>
  <c r="L23" s="1"/>
  <c r="J22"/>
  <c r="J21"/>
  <c r="F24"/>
  <c r="H25"/>
  <c r="H24"/>
  <c r="H23"/>
  <c r="H22"/>
  <c r="H21"/>
  <c r="H26" s="1"/>
  <c r="F25"/>
  <c r="F23"/>
  <c r="F22"/>
  <c r="F21"/>
  <c r="D25"/>
  <c r="D24"/>
  <c r="D23"/>
  <c r="D22"/>
  <c r="D21"/>
  <c r="L15"/>
  <c r="L14"/>
  <c r="L13"/>
  <c r="L12"/>
  <c r="L11"/>
  <c r="L10"/>
  <c r="L9"/>
  <c r="L8"/>
  <c r="L7"/>
  <c r="L6" s="1"/>
  <c r="L16" s="1"/>
  <c r="J15"/>
  <c r="J14"/>
  <c r="Q14" s="1"/>
  <c r="J13"/>
  <c r="J12"/>
  <c r="J11"/>
  <c r="J10"/>
  <c r="Q10" s="1"/>
  <c r="J9"/>
  <c r="J8"/>
  <c r="J7"/>
  <c r="H15"/>
  <c r="P15" s="1"/>
  <c r="H14"/>
  <c r="H13"/>
  <c r="P13" s="1"/>
  <c r="H12"/>
  <c r="H11"/>
  <c r="P11" s="1"/>
  <c r="H10"/>
  <c r="H9"/>
  <c r="P9" s="1"/>
  <c r="H8"/>
  <c r="H7"/>
  <c r="P7" s="1"/>
  <c r="F15"/>
  <c r="F14"/>
  <c r="F13"/>
  <c r="F12"/>
  <c r="F11"/>
  <c r="F10"/>
  <c r="F9"/>
  <c r="F8"/>
  <c r="D15"/>
  <c r="D14"/>
  <c r="D13"/>
  <c r="D12"/>
  <c r="D11"/>
  <c r="D10"/>
  <c r="D9"/>
  <c r="D8"/>
  <c r="D6" s="1"/>
  <c r="D16" s="1"/>
  <c r="D7"/>
  <c r="C15"/>
  <c r="C14"/>
  <c r="C13"/>
  <c r="C12"/>
  <c r="C11"/>
  <c r="C10"/>
  <c r="C9"/>
  <c r="C8"/>
  <c r="C7"/>
  <c r="C6" s="1"/>
  <c r="C16" s="1"/>
  <c r="L24"/>
  <c r="L22"/>
  <c r="D26"/>
  <c r="Q12"/>
  <c r="Q8"/>
  <c r="N6"/>
  <c r="N16" s="1"/>
  <c r="H6"/>
  <c r="H16" s="1"/>
  <c r="J25" i="111"/>
  <c r="J24"/>
  <c r="J23"/>
  <c r="J22"/>
  <c r="J21"/>
  <c r="H25"/>
  <c r="H24"/>
  <c r="H23"/>
  <c r="H22"/>
  <c r="L22" s="1"/>
  <c r="H21"/>
  <c r="F25"/>
  <c r="F24"/>
  <c r="F23"/>
  <c r="F22"/>
  <c r="F21"/>
  <c r="D25"/>
  <c r="D24"/>
  <c r="D23"/>
  <c r="D22"/>
  <c r="D21"/>
  <c r="Q12"/>
  <c r="Q8"/>
  <c r="L15"/>
  <c r="L14"/>
  <c r="L13"/>
  <c r="L12"/>
  <c r="L11"/>
  <c r="L10"/>
  <c r="L9"/>
  <c r="L8"/>
  <c r="L7"/>
  <c r="J15"/>
  <c r="J14"/>
  <c r="J13"/>
  <c r="J12"/>
  <c r="J11"/>
  <c r="J10"/>
  <c r="Q10" s="1"/>
  <c r="J9"/>
  <c r="J8"/>
  <c r="J7"/>
  <c r="H15"/>
  <c r="H14"/>
  <c r="P14" s="1"/>
  <c r="H13"/>
  <c r="H12"/>
  <c r="H11"/>
  <c r="H10"/>
  <c r="H9"/>
  <c r="H8"/>
  <c r="H7"/>
  <c r="F15"/>
  <c r="F14"/>
  <c r="F13"/>
  <c r="F12"/>
  <c r="F11"/>
  <c r="F10"/>
  <c r="F9"/>
  <c r="F8"/>
  <c r="D15"/>
  <c r="D14"/>
  <c r="D13"/>
  <c r="D12"/>
  <c r="D11"/>
  <c r="D10"/>
  <c r="D9"/>
  <c r="D8"/>
  <c r="D7"/>
  <c r="D6" s="1"/>
  <c r="D16" s="1"/>
  <c r="C15"/>
  <c r="C14"/>
  <c r="C13"/>
  <c r="C12"/>
  <c r="C11"/>
  <c r="C10"/>
  <c r="C9"/>
  <c r="C8"/>
  <c r="C7"/>
  <c r="L24"/>
  <c r="F26"/>
  <c r="P11"/>
  <c r="P9"/>
  <c r="N6"/>
  <c r="N16" s="1"/>
  <c r="J25" i="110"/>
  <c r="J24"/>
  <c r="J23"/>
  <c r="L23" s="1"/>
  <c r="J22"/>
  <c r="J21"/>
  <c r="H25"/>
  <c r="H24"/>
  <c r="L24" s="1"/>
  <c r="H23"/>
  <c r="H22"/>
  <c r="L22" s="1"/>
  <c r="H21"/>
  <c r="F25"/>
  <c r="F24"/>
  <c r="F23"/>
  <c r="F22"/>
  <c r="F21"/>
  <c r="F26" s="1"/>
  <c r="D25"/>
  <c r="D24"/>
  <c r="D23"/>
  <c r="D22"/>
  <c r="D26" s="1"/>
  <c r="D21"/>
  <c r="N6"/>
  <c r="N16" s="1"/>
  <c r="L15"/>
  <c r="L14"/>
  <c r="L13"/>
  <c r="L12"/>
  <c r="L11"/>
  <c r="L10"/>
  <c r="L9"/>
  <c r="L8"/>
  <c r="L6" s="1"/>
  <c r="L16" s="1"/>
  <c r="L7"/>
  <c r="J15"/>
  <c r="J14"/>
  <c r="J13"/>
  <c r="J12"/>
  <c r="J11"/>
  <c r="J10"/>
  <c r="J9"/>
  <c r="J8"/>
  <c r="J7"/>
  <c r="H15"/>
  <c r="H14"/>
  <c r="H13"/>
  <c r="H12"/>
  <c r="H11"/>
  <c r="H10"/>
  <c r="H9"/>
  <c r="H8"/>
  <c r="H6" s="1"/>
  <c r="H16" s="1"/>
  <c r="H7"/>
  <c r="F15"/>
  <c r="F14"/>
  <c r="F13"/>
  <c r="F12"/>
  <c r="F11"/>
  <c r="F10"/>
  <c r="F9"/>
  <c r="F8"/>
  <c r="D15"/>
  <c r="D14"/>
  <c r="D13"/>
  <c r="D12"/>
  <c r="D11"/>
  <c r="D10"/>
  <c r="D9"/>
  <c r="D8"/>
  <c r="D7"/>
  <c r="C15"/>
  <c r="C14"/>
  <c r="C13"/>
  <c r="C12"/>
  <c r="C11"/>
  <c r="C10"/>
  <c r="C9"/>
  <c r="C8"/>
  <c r="C6" s="1"/>
  <c r="C16" s="1"/>
  <c r="C7"/>
  <c r="L25"/>
  <c r="J26"/>
  <c r="P15"/>
  <c r="Q14"/>
  <c r="P13"/>
  <c r="Q12"/>
  <c r="P11"/>
  <c r="Q10"/>
  <c r="P9"/>
  <c r="Q8"/>
  <c r="P7"/>
  <c r="D6"/>
  <c r="Q10" i="109"/>
  <c r="L15"/>
  <c r="L14"/>
  <c r="L13"/>
  <c r="L12"/>
  <c r="L11"/>
  <c r="L10"/>
  <c r="L9"/>
  <c r="L8"/>
  <c r="L7"/>
  <c r="J15"/>
  <c r="J14"/>
  <c r="Q14" s="1"/>
  <c r="J13"/>
  <c r="J12"/>
  <c r="Q12" s="1"/>
  <c r="J11"/>
  <c r="J10"/>
  <c r="J9"/>
  <c r="J8"/>
  <c r="Q8" s="1"/>
  <c r="J7"/>
  <c r="H15"/>
  <c r="H14"/>
  <c r="H13"/>
  <c r="P13" s="1"/>
  <c r="H12"/>
  <c r="H11"/>
  <c r="H10"/>
  <c r="H9"/>
  <c r="H8"/>
  <c r="H7"/>
  <c r="P11"/>
  <c r="P9"/>
  <c r="H6"/>
  <c r="H16" s="1"/>
  <c r="J27" i="108"/>
  <c r="J26"/>
  <c r="L26" s="1"/>
  <c r="J25"/>
  <c r="J24"/>
  <c r="J23"/>
  <c r="H27"/>
  <c r="L27" s="1"/>
  <c r="H26"/>
  <c r="H25"/>
  <c r="L25" s="1"/>
  <c r="H24"/>
  <c r="H23"/>
  <c r="H28" s="1"/>
  <c r="F27"/>
  <c r="F26"/>
  <c r="F25"/>
  <c r="F24"/>
  <c r="F23"/>
  <c r="P11"/>
  <c r="L17"/>
  <c r="L16"/>
  <c r="L15"/>
  <c r="L14"/>
  <c r="L13"/>
  <c r="L12"/>
  <c r="L11"/>
  <c r="L10"/>
  <c r="L9"/>
  <c r="L8"/>
  <c r="J17"/>
  <c r="J16"/>
  <c r="J15"/>
  <c r="J14"/>
  <c r="Q14" s="1"/>
  <c r="J13"/>
  <c r="J12"/>
  <c r="J11"/>
  <c r="J10"/>
  <c r="J9"/>
  <c r="J8"/>
  <c r="H17"/>
  <c r="H16"/>
  <c r="H15"/>
  <c r="H14"/>
  <c r="H13"/>
  <c r="H12"/>
  <c r="H11"/>
  <c r="H10"/>
  <c r="H9"/>
  <c r="H8"/>
  <c r="H7" s="1"/>
  <c r="H6" s="1"/>
  <c r="H18" s="1"/>
  <c r="F17"/>
  <c r="F16"/>
  <c r="F15"/>
  <c r="F14"/>
  <c r="F13"/>
  <c r="F12"/>
  <c r="F11"/>
  <c r="F10"/>
  <c r="F9"/>
  <c r="F8"/>
  <c r="D17"/>
  <c r="D16"/>
  <c r="D15"/>
  <c r="D14"/>
  <c r="D13"/>
  <c r="D12"/>
  <c r="D11"/>
  <c r="D10"/>
  <c r="D9"/>
  <c r="D8"/>
  <c r="D7" s="1"/>
  <c r="D6" s="1"/>
  <c r="D18" s="1"/>
  <c r="C17"/>
  <c r="C16"/>
  <c r="C15"/>
  <c r="C14"/>
  <c r="C13"/>
  <c r="C12"/>
  <c r="C11"/>
  <c r="C10"/>
  <c r="C9"/>
  <c r="C8"/>
  <c r="F28"/>
  <c r="D28"/>
  <c r="Q16"/>
  <c r="P13"/>
  <c r="P9"/>
  <c r="O7"/>
  <c r="O6" s="1"/>
  <c r="M7"/>
  <c r="K7"/>
  <c r="K6" s="1"/>
  <c r="I7"/>
  <c r="G7"/>
  <c r="M6"/>
  <c r="I6"/>
  <c r="G6"/>
  <c r="J25" i="106"/>
  <c r="J24"/>
  <c r="L24" s="1"/>
  <c r="J23"/>
  <c r="J22"/>
  <c r="J26" s="1"/>
  <c r="J21"/>
  <c r="H25"/>
  <c r="L25" s="1"/>
  <c r="H24"/>
  <c r="H23"/>
  <c r="L23" s="1"/>
  <c r="H22"/>
  <c r="H21"/>
  <c r="H26" s="1"/>
  <c r="F25"/>
  <c r="F24"/>
  <c r="F23"/>
  <c r="F22"/>
  <c r="F21"/>
  <c r="D25"/>
  <c r="D24"/>
  <c r="D23"/>
  <c r="D22"/>
  <c r="D21"/>
  <c r="D26" s="1"/>
  <c r="L15"/>
  <c r="L14"/>
  <c r="L13"/>
  <c r="L12"/>
  <c r="L11"/>
  <c r="L10"/>
  <c r="L9"/>
  <c r="L8"/>
  <c r="L7"/>
  <c r="L6" s="1"/>
  <c r="L16" s="1"/>
  <c r="J15"/>
  <c r="J14"/>
  <c r="Q14" s="1"/>
  <c r="J13"/>
  <c r="J12"/>
  <c r="Q12" s="1"/>
  <c r="J11"/>
  <c r="J10"/>
  <c r="Q10" s="1"/>
  <c r="J9"/>
  <c r="J8"/>
  <c r="Q8" s="1"/>
  <c r="J7"/>
  <c r="H15"/>
  <c r="H14"/>
  <c r="H13"/>
  <c r="P13" s="1"/>
  <c r="H12"/>
  <c r="H11"/>
  <c r="P11" s="1"/>
  <c r="H10"/>
  <c r="H9"/>
  <c r="P9" s="1"/>
  <c r="H8"/>
  <c r="H7"/>
  <c r="P7" s="1"/>
  <c r="F15"/>
  <c r="F14"/>
  <c r="F13"/>
  <c r="F12"/>
  <c r="F11"/>
  <c r="F10"/>
  <c r="F9"/>
  <c r="F8"/>
  <c r="F6" s="1"/>
  <c r="F16" s="1"/>
  <c r="F7"/>
  <c r="D15"/>
  <c r="D14"/>
  <c r="D13"/>
  <c r="D12"/>
  <c r="D11"/>
  <c r="D10"/>
  <c r="D9"/>
  <c r="D8"/>
  <c r="D7"/>
  <c r="D6" s="1"/>
  <c r="D16" s="1"/>
  <c r="C15"/>
  <c r="C14"/>
  <c r="C13"/>
  <c r="C12"/>
  <c r="C11"/>
  <c r="C10"/>
  <c r="C9"/>
  <c r="C8"/>
  <c r="C7"/>
  <c r="P32"/>
  <c r="P15"/>
  <c r="P10"/>
  <c r="N6"/>
  <c r="N16" s="1"/>
  <c r="C6"/>
  <c r="C16" s="1"/>
  <c r="J25" i="105"/>
  <c r="J24"/>
  <c r="L24" s="1"/>
  <c r="J23"/>
  <c r="J22"/>
  <c r="J21"/>
  <c r="H25"/>
  <c r="L25" s="1"/>
  <c r="H24"/>
  <c r="H23"/>
  <c r="L23" s="1"/>
  <c r="H22"/>
  <c r="H21"/>
  <c r="H26" s="1"/>
  <c r="F25"/>
  <c r="F24"/>
  <c r="F23"/>
  <c r="F22"/>
  <c r="F21"/>
  <c r="D25"/>
  <c r="D24"/>
  <c r="D23"/>
  <c r="D22"/>
  <c r="D21"/>
  <c r="D26" s="1"/>
  <c r="L15"/>
  <c r="L14"/>
  <c r="L13"/>
  <c r="L12"/>
  <c r="L11"/>
  <c r="L10"/>
  <c r="L9"/>
  <c r="L8"/>
  <c r="L7"/>
  <c r="J15"/>
  <c r="J14"/>
  <c r="J13"/>
  <c r="J12"/>
  <c r="J11"/>
  <c r="J10"/>
  <c r="J9"/>
  <c r="J8"/>
  <c r="J7"/>
  <c r="H15"/>
  <c r="H14"/>
  <c r="H13"/>
  <c r="P13" s="1"/>
  <c r="H12"/>
  <c r="H11"/>
  <c r="P11" s="1"/>
  <c r="H10"/>
  <c r="H9"/>
  <c r="P9" s="1"/>
  <c r="H8"/>
  <c r="H7"/>
  <c r="F15"/>
  <c r="F14"/>
  <c r="F13"/>
  <c r="F12"/>
  <c r="F11"/>
  <c r="F10"/>
  <c r="F9"/>
  <c r="F8"/>
  <c r="F7"/>
  <c r="F6" s="1"/>
  <c r="F16" s="1"/>
  <c r="D15"/>
  <c r="D14"/>
  <c r="D13"/>
  <c r="D12"/>
  <c r="D11"/>
  <c r="D10"/>
  <c r="D9"/>
  <c r="D8"/>
  <c r="D7"/>
  <c r="C15"/>
  <c r="C14"/>
  <c r="C13"/>
  <c r="C12"/>
  <c r="C11"/>
  <c r="C10"/>
  <c r="C9"/>
  <c r="C8"/>
  <c r="C7"/>
  <c r="F26"/>
  <c r="Q14"/>
  <c r="Q12"/>
  <c r="Q10"/>
  <c r="Q8"/>
  <c r="N6"/>
  <c r="N16" s="1"/>
  <c r="J6"/>
  <c r="J16" s="1"/>
  <c r="J25" i="104"/>
  <c r="L25" s="1"/>
  <c r="J24"/>
  <c r="J23"/>
  <c r="J22"/>
  <c r="J21"/>
  <c r="H25"/>
  <c r="H24"/>
  <c r="H23"/>
  <c r="H22"/>
  <c r="H26" s="1"/>
  <c r="H21"/>
  <c r="F25"/>
  <c r="F24"/>
  <c r="F23"/>
  <c r="F22"/>
  <c r="F21"/>
  <c r="D25"/>
  <c r="D24"/>
  <c r="D23"/>
  <c r="D22"/>
  <c r="D21"/>
  <c r="Q14"/>
  <c r="Q8"/>
  <c r="L15"/>
  <c r="L14"/>
  <c r="L13"/>
  <c r="L12"/>
  <c r="L11"/>
  <c r="L10"/>
  <c r="L9"/>
  <c r="L8"/>
  <c r="L7"/>
  <c r="J15"/>
  <c r="J14"/>
  <c r="J13"/>
  <c r="J12"/>
  <c r="Q12" s="1"/>
  <c r="J11"/>
  <c r="J10"/>
  <c r="J9"/>
  <c r="J8"/>
  <c r="J7"/>
  <c r="H15"/>
  <c r="P15" s="1"/>
  <c r="H14"/>
  <c r="H13"/>
  <c r="P13" s="1"/>
  <c r="H12"/>
  <c r="H11"/>
  <c r="P11" s="1"/>
  <c r="H10"/>
  <c r="H9"/>
  <c r="P9" s="1"/>
  <c r="H8"/>
  <c r="H7"/>
  <c r="P7" s="1"/>
  <c r="F15"/>
  <c r="F14"/>
  <c r="F13"/>
  <c r="F12"/>
  <c r="F11"/>
  <c r="F10"/>
  <c r="F9"/>
  <c r="F8"/>
  <c r="F7"/>
  <c r="D15"/>
  <c r="D14"/>
  <c r="D13"/>
  <c r="D12"/>
  <c r="D11"/>
  <c r="D10"/>
  <c r="D9"/>
  <c r="D8"/>
  <c r="D6" s="1"/>
  <c r="D16" s="1"/>
  <c r="D7"/>
  <c r="C15"/>
  <c r="C14"/>
  <c r="C13"/>
  <c r="C12"/>
  <c r="C11"/>
  <c r="C10"/>
  <c r="C9"/>
  <c r="C8"/>
  <c r="C7"/>
  <c r="L23"/>
  <c r="Q10"/>
  <c r="N6"/>
  <c r="N16" s="1"/>
  <c r="H6"/>
  <c r="H16" s="1"/>
  <c r="J25" i="103"/>
  <c r="L25" s="1"/>
  <c r="J24"/>
  <c r="J23"/>
  <c r="L23" s="1"/>
  <c r="J22"/>
  <c r="J21"/>
  <c r="J26" s="1"/>
  <c r="H25"/>
  <c r="H24"/>
  <c r="L24" s="1"/>
  <c r="H23"/>
  <c r="H22"/>
  <c r="H26" s="1"/>
  <c r="H21"/>
  <c r="F25"/>
  <c r="F24"/>
  <c r="F23"/>
  <c r="F22"/>
  <c r="F21"/>
  <c r="F26" s="1"/>
  <c r="D25"/>
  <c r="D24"/>
  <c r="D23"/>
  <c r="D22"/>
  <c r="D21"/>
  <c r="P15"/>
  <c r="L15"/>
  <c r="L14"/>
  <c r="L13"/>
  <c r="L12"/>
  <c r="L11"/>
  <c r="L10"/>
  <c r="L9"/>
  <c r="L8"/>
  <c r="L7"/>
  <c r="J15"/>
  <c r="J14"/>
  <c r="J13"/>
  <c r="J12"/>
  <c r="J11"/>
  <c r="J10"/>
  <c r="J9"/>
  <c r="J8"/>
  <c r="J7"/>
  <c r="H15"/>
  <c r="H14"/>
  <c r="H13"/>
  <c r="H12"/>
  <c r="H11"/>
  <c r="H10"/>
  <c r="H9"/>
  <c r="H8"/>
  <c r="H6" s="1"/>
  <c r="H16" s="1"/>
  <c r="H7"/>
  <c r="F15"/>
  <c r="F14"/>
  <c r="F13"/>
  <c r="F12"/>
  <c r="F11"/>
  <c r="F10"/>
  <c r="F9"/>
  <c r="F8"/>
  <c r="F7"/>
  <c r="D15"/>
  <c r="D14"/>
  <c r="D13"/>
  <c r="D12"/>
  <c r="D11"/>
  <c r="D10"/>
  <c r="D9"/>
  <c r="D8"/>
  <c r="D6" s="1"/>
  <c r="D16" s="1"/>
  <c r="D7"/>
  <c r="C15"/>
  <c r="C14"/>
  <c r="C13"/>
  <c r="C12"/>
  <c r="C11"/>
  <c r="C10"/>
  <c r="C9"/>
  <c r="C8"/>
  <c r="C7"/>
  <c r="L22"/>
  <c r="D26"/>
  <c r="Q14"/>
  <c r="P13"/>
  <c r="Q12"/>
  <c r="P11"/>
  <c r="Q10"/>
  <c r="P9"/>
  <c r="Q8"/>
  <c r="P7"/>
  <c r="J6"/>
  <c r="J16" s="1"/>
  <c r="F6"/>
  <c r="F16" s="1"/>
  <c r="C6"/>
  <c r="C16" s="1"/>
  <c r="J25" i="102"/>
  <c r="J24"/>
  <c r="H25"/>
  <c r="H24"/>
  <c r="H26" s="1"/>
  <c r="F25"/>
  <c r="F24"/>
  <c r="D25"/>
  <c r="D24"/>
  <c r="D26" s="1"/>
  <c r="P12"/>
  <c r="L15"/>
  <c r="L14"/>
  <c r="L13"/>
  <c r="L12"/>
  <c r="L11"/>
  <c r="L10"/>
  <c r="L9"/>
  <c r="L8"/>
  <c r="L7"/>
  <c r="J15"/>
  <c r="J14"/>
  <c r="Q14" s="1"/>
  <c r="J13"/>
  <c r="J12"/>
  <c r="Q12" s="1"/>
  <c r="J11"/>
  <c r="J10"/>
  <c r="Q10" s="1"/>
  <c r="J9"/>
  <c r="J8"/>
  <c r="Q8" s="1"/>
  <c r="J7"/>
  <c r="H15"/>
  <c r="P15" s="1"/>
  <c r="H14"/>
  <c r="H13"/>
  <c r="P13" s="1"/>
  <c r="H12"/>
  <c r="H11"/>
  <c r="H10"/>
  <c r="H9"/>
  <c r="P9" s="1"/>
  <c r="H8"/>
  <c r="H7"/>
  <c r="P7" s="1"/>
  <c r="F15"/>
  <c r="F14"/>
  <c r="F13"/>
  <c r="F12"/>
  <c r="F11"/>
  <c r="F10"/>
  <c r="F9"/>
  <c r="F8"/>
  <c r="F6" s="1"/>
  <c r="F16" s="1"/>
  <c r="F7"/>
  <c r="D15"/>
  <c r="D14"/>
  <c r="D13"/>
  <c r="D12"/>
  <c r="D11"/>
  <c r="D10"/>
  <c r="D9"/>
  <c r="D8"/>
  <c r="D7"/>
  <c r="C15"/>
  <c r="C14"/>
  <c r="C13"/>
  <c r="C12"/>
  <c r="C11"/>
  <c r="C10"/>
  <c r="C9"/>
  <c r="C8"/>
  <c r="C6" s="1"/>
  <c r="C16" s="1"/>
  <c r="C7"/>
  <c r="L25"/>
  <c r="L23"/>
  <c r="L22"/>
  <c r="F26"/>
  <c r="P14"/>
  <c r="P11"/>
  <c r="N6"/>
  <c r="N16" s="1"/>
  <c r="D6"/>
  <c r="D16" s="1"/>
  <c r="J25" i="101"/>
  <c r="J24"/>
  <c r="J23"/>
  <c r="J22"/>
  <c r="L22" s="1"/>
  <c r="J21"/>
  <c r="H25"/>
  <c r="H24"/>
  <c r="H23"/>
  <c r="H22"/>
  <c r="H21"/>
  <c r="F25"/>
  <c r="F24"/>
  <c r="F23"/>
  <c r="F22"/>
  <c r="F21"/>
  <c r="D25"/>
  <c r="D24"/>
  <c r="D23"/>
  <c r="D22"/>
  <c r="D21"/>
  <c r="D26" s="1"/>
  <c r="L15"/>
  <c r="L14"/>
  <c r="L13"/>
  <c r="L12"/>
  <c r="L11"/>
  <c r="L10"/>
  <c r="L9"/>
  <c r="L8"/>
  <c r="L7"/>
  <c r="J15"/>
  <c r="J14"/>
  <c r="J13"/>
  <c r="J12"/>
  <c r="J11"/>
  <c r="J10"/>
  <c r="J9"/>
  <c r="J8"/>
  <c r="J7"/>
  <c r="H15"/>
  <c r="P15" s="1"/>
  <c r="H14"/>
  <c r="P14" s="1"/>
  <c r="H13"/>
  <c r="P13" s="1"/>
  <c r="H12"/>
  <c r="H11"/>
  <c r="P11" s="1"/>
  <c r="H10"/>
  <c r="H9"/>
  <c r="P9" s="1"/>
  <c r="H8"/>
  <c r="H7"/>
  <c r="P7" s="1"/>
  <c r="F15"/>
  <c r="F14"/>
  <c r="F13"/>
  <c r="F12"/>
  <c r="F11"/>
  <c r="F10"/>
  <c r="F9"/>
  <c r="F8"/>
  <c r="F7"/>
  <c r="D15"/>
  <c r="D14"/>
  <c r="D13"/>
  <c r="D12"/>
  <c r="D11"/>
  <c r="D10"/>
  <c r="D9"/>
  <c r="D8"/>
  <c r="D7"/>
  <c r="D6" s="1"/>
  <c r="D16" s="1"/>
  <c r="C15"/>
  <c r="C14"/>
  <c r="C13"/>
  <c r="C12"/>
  <c r="C11"/>
  <c r="C10"/>
  <c r="C9"/>
  <c r="C8"/>
  <c r="C7"/>
  <c r="L24"/>
  <c r="H26"/>
  <c r="Q14"/>
  <c r="Q12"/>
  <c r="Q10"/>
  <c r="Q8"/>
  <c r="H6"/>
  <c r="H16" s="1"/>
  <c r="J25" i="100"/>
  <c r="L25" s="1"/>
  <c r="J24"/>
  <c r="J23"/>
  <c r="L23" s="1"/>
  <c r="J22"/>
  <c r="J21"/>
  <c r="J26" s="1"/>
  <c r="H25"/>
  <c r="H24"/>
  <c r="L24" s="1"/>
  <c r="H23"/>
  <c r="H22"/>
  <c r="H26" s="1"/>
  <c r="H21"/>
  <c r="F25"/>
  <c r="F24"/>
  <c r="F23"/>
  <c r="F22"/>
  <c r="F21"/>
  <c r="F26" s="1"/>
  <c r="D25"/>
  <c r="D24"/>
  <c r="D23"/>
  <c r="D22"/>
  <c r="D21"/>
  <c r="P15"/>
  <c r="L15"/>
  <c r="L14"/>
  <c r="L13"/>
  <c r="L12"/>
  <c r="L11"/>
  <c r="L10"/>
  <c r="L9"/>
  <c r="L8"/>
  <c r="L6" s="1"/>
  <c r="L16" s="1"/>
  <c r="L7"/>
  <c r="J15"/>
  <c r="J14"/>
  <c r="J13"/>
  <c r="J12"/>
  <c r="J11"/>
  <c r="J10"/>
  <c r="J9"/>
  <c r="J8"/>
  <c r="J7"/>
  <c r="J6" s="1"/>
  <c r="J16" s="1"/>
  <c r="H15"/>
  <c r="H14"/>
  <c r="P14" s="1"/>
  <c r="H13"/>
  <c r="H12"/>
  <c r="H11"/>
  <c r="H10"/>
  <c r="H9"/>
  <c r="H8"/>
  <c r="H6" s="1"/>
  <c r="H16" s="1"/>
  <c r="H7"/>
  <c r="F15"/>
  <c r="F14"/>
  <c r="F13"/>
  <c r="F12"/>
  <c r="F11"/>
  <c r="F10"/>
  <c r="F9"/>
  <c r="F8"/>
  <c r="F7"/>
  <c r="F6" s="1"/>
  <c r="F16" s="1"/>
  <c r="D15"/>
  <c r="D14"/>
  <c r="D13"/>
  <c r="D12"/>
  <c r="D11"/>
  <c r="D10"/>
  <c r="D9"/>
  <c r="D8"/>
  <c r="D7"/>
  <c r="C15"/>
  <c r="C14"/>
  <c r="C13"/>
  <c r="C12"/>
  <c r="C11"/>
  <c r="C10"/>
  <c r="C9"/>
  <c r="C8"/>
  <c r="C7"/>
  <c r="C6" s="1"/>
  <c r="C16" s="1"/>
  <c r="L22"/>
  <c r="D26"/>
  <c r="Q14"/>
  <c r="P13"/>
  <c r="Q12"/>
  <c r="P11"/>
  <c r="Q10"/>
  <c r="P9"/>
  <c r="Q8"/>
  <c r="P7"/>
  <c r="D6"/>
  <c r="D16" s="1"/>
  <c r="J25" i="99"/>
  <c r="J24"/>
  <c r="L24" s="1"/>
  <c r="J23"/>
  <c r="J22"/>
  <c r="J21"/>
  <c r="H25"/>
  <c r="H24"/>
  <c r="H23"/>
  <c r="H22"/>
  <c r="H21"/>
  <c r="H26" s="1"/>
  <c r="F25"/>
  <c r="F24"/>
  <c r="F23"/>
  <c r="F22"/>
  <c r="F21"/>
  <c r="D25"/>
  <c r="D24"/>
  <c r="D23"/>
  <c r="D22"/>
  <c r="D21"/>
  <c r="P11"/>
  <c r="P7"/>
  <c r="L15"/>
  <c r="L14"/>
  <c r="L13"/>
  <c r="L12"/>
  <c r="L11"/>
  <c r="L10"/>
  <c r="L9"/>
  <c r="L8"/>
  <c r="L7"/>
  <c r="J15"/>
  <c r="J14"/>
  <c r="J13"/>
  <c r="J12"/>
  <c r="J11"/>
  <c r="J10"/>
  <c r="J9"/>
  <c r="J8"/>
  <c r="J7"/>
  <c r="J6" s="1"/>
  <c r="J16" s="1"/>
  <c r="H15"/>
  <c r="H14"/>
  <c r="H13"/>
  <c r="P13" s="1"/>
  <c r="H12"/>
  <c r="H11"/>
  <c r="H10"/>
  <c r="H9"/>
  <c r="P9" s="1"/>
  <c r="H8"/>
  <c r="H6" s="1"/>
  <c r="H16" s="1"/>
  <c r="H7"/>
  <c r="F15"/>
  <c r="F14"/>
  <c r="F13"/>
  <c r="F12"/>
  <c r="F11"/>
  <c r="F10"/>
  <c r="F9"/>
  <c r="F8"/>
  <c r="F7"/>
  <c r="F6" s="1"/>
  <c r="F16" s="1"/>
  <c r="D15"/>
  <c r="D14"/>
  <c r="D13"/>
  <c r="D12"/>
  <c r="D11"/>
  <c r="D10"/>
  <c r="D9"/>
  <c r="D8"/>
  <c r="D7"/>
  <c r="C15"/>
  <c r="C14"/>
  <c r="C13"/>
  <c r="C12"/>
  <c r="C11"/>
  <c r="C10"/>
  <c r="C9"/>
  <c r="C8"/>
  <c r="C7"/>
  <c r="L22"/>
  <c r="P15"/>
  <c r="Q14"/>
  <c r="P14"/>
  <c r="Q12"/>
  <c r="Q10"/>
  <c r="Q8"/>
  <c r="N6"/>
  <c r="N16" s="1"/>
  <c r="C6"/>
  <c r="C16" s="1"/>
  <c r="J25" i="98"/>
  <c r="J24"/>
  <c r="L24" s="1"/>
  <c r="J23"/>
  <c r="J22"/>
  <c r="L22" s="1"/>
  <c r="J21"/>
  <c r="H25"/>
  <c r="L25" s="1"/>
  <c r="H24"/>
  <c r="H23"/>
  <c r="H22"/>
  <c r="H21"/>
  <c r="H26" s="1"/>
  <c r="F25"/>
  <c r="F24"/>
  <c r="F23"/>
  <c r="F22"/>
  <c r="F21"/>
  <c r="D25"/>
  <c r="D24"/>
  <c r="D23"/>
  <c r="D22"/>
  <c r="D21"/>
  <c r="D26" s="1"/>
  <c r="Q12"/>
  <c r="L15"/>
  <c r="L14"/>
  <c r="L13"/>
  <c r="L12"/>
  <c r="L11"/>
  <c r="L10"/>
  <c r="L9"/>
  <c r="L8"/>
  <c r="L6" s="1"/>
  <c r="L16" s="1"/>
  <c r="L7"/>
  <c r="J15"/>
  <c r="J14"/>
  <c r="J13"/>
  <c r="J12"/>
  <c r="J11"/>
  <c r="J10"/>
  <c r="J9"/>
  <c r="J8"/>
  <c r="J7"/>
  <c r="H15"/>
  <c r="H14"/>
  <c r="P14" s="1"/>
  <c r="H13"/>
  <c r="P13" s="1"/>
  <c r="H12"/>
  <c r="H11"/>
  <c r="H10"/>
  <c r="H9"/>
  <c r="P9" s="1"/>
  <c r="H8"/>
  <c r="H7"/>
  <c r="P7" s="1"/>
  <c r="F15"/>
  <c r="F14"/>
  <c r="F13"/>
  <c r="F12"/>
  <c r="F11"/>
  <c r="F10"/>
  <c r="F9"/>
  <c r="F8"/>
  <c r="F7"/>
  <c r="D15"/>
  <c r="D14"/>
  <c r="D13"/>
  <c r="D12"/>
  <c r="D11"/>
  <c r="D10"/>
  <c r="D9"/>
  <c r="D8"/>
  <c r="D7"/>
  <c r="C15"/>
  <c r="C14"/>
  <c r="C13"/>
  <c r="C12"/>
  <c r="C11"/>
  <c r="C10"/>
  <c r="C9"/>
  <c r="C8"/>
  <c r="C7"/>
  <c r="L23"/>
  <c r="F26"/>
  <c r="Q14"/>
  <c r="P11"/>
  <c r="C6"/>
  <c r="C16" s="1"/>
  <c r="J25" i="97"/>
  <c r="J24"/>
  <c r="L24" s="1"/>
  <c r="J23"/>
  <c r="J22"/>
  <c r="L22" s="1"/>
  <c r="J21"/>
  <c r="H25"/>
  <c r="H24"/>
  <c r="H23"/>
  <c r="L23" s="1"/>
  <c r="H22"/>
  <c r="H21"/>
  <c r="H26" s="1"/>
  <c r="F25"/>
  <c r="F24"/>
  <c r="F23"/>
  <c r="F22"/>
  <c r="F26" s="1"/>
  <c r="F21"/>
  <c r="D25"/>
  <c r="D24"/>
  <c r="D23"/>
  <c r="D22"/>
  <c r="D21"/>
  <c r="D26" s="1"/>
  <c r="L15"/>
  <c r="L14"/>
  <c r="L13"/>
  <c r="L12"/>
  <c r="L11"/>
  <c r="L10"/>
  <c r="L9"/>
  <c r="L8"/>
  <c r="L7"/>
  <c r="J15"/>
  <c r="J14"/>
  <c r="J13"/>
  <c r="J12"/>
  <c r="J11"/>
  <c r="J10"/>
  <c r="J9"/>
  <c r="J8"/>
  <c r="J6" s="1"/>
  <c r="J16" s="1"/>
  <c r="J7"/>
  <c r="H15"/>
  <c r="H14"/>
  <c r="P14" s="1"/>
  <c r="H13"/>
  <c r="H12"/>
  <c r="H11"/>
  <c r="P11" s="1"/>
  <c r="H10"/>
  <c r="H9"/>
  <c r="H8"/>
  <c r="H7"/>
  <c r="H6" s="1"/>
  <c r="H16" s="1"/>
  <c r="F15"/>
  <c r="F14"/>
  <c r="F13"/>
  <c r="F12"/>
  <c r="F11"/>
  <c r="F10"/>
  <c r="F9"/>
  <c r="F8"/>
  <c r="F6" s="1"/>
  <c r="F16" s="1"/>
  <c r="F7"/>
  <c r="D15"/>
  <c r="D14"/>
  <c r="D13"/>
  <c r="D12"/>
  <c r="D11"/>
  <c r="D10"/>
  <c r="D9"/>
  <c r="D8"/>
  <c r="D7"/>
  <c r="C15"/>
  <c r="C14"/>
  <c r="C13"/>
  <c r="C12"/>
  <c r="C11"/>
  <c r="C10"/>
  <c r="C9"/>
  <c r="C8"/>
  <c r="C6" s="1"/>
  <c r="C16" s="1"/>
  <c r="C7"/>
  <c r="L25"/>
  <c r="Q14"/>
  <c r="P7"/>
  <c r="J25" i="96"/>
  <c r="J24"/>
  <c r="J23"/>
  <c r="J22"/>
  <c r="J21"/>
  <c r="H25"/>
  <c r="H24"/>
  <c r="H23"/>
  <c r="H22"/>
  <c r="H21"/>
  <c r="F25"/>
  <c r="F24"/>
  <c r="F23"/>
  <c r="F22"/>
  <c r="F21"/>
  <c r="F26" s="1"/>
  <c r="D25"/>
  <c r="D24"/>
  <c r="D23"/>
  <c r="D22"/>
  <c r="D21"/>
  <c r="P14"/>
  <c r="L15"/>
  <c r="L14"/>
  <c r="L13"/>
  <c r="L12"/>
  <c r="L11"/>
  <c r="L10"/>
  <c r="L9"/>
  <c r="L8"/>
  <c r="L7"/>
  <c r="J15"/>
  <c r="J14"/>
  <c r="J13"/>
  <c r="J12"/>
  <c r="J11"/>
  <c r="J10"/>
  <c r="J9"/>
  <c r="J8"/>
  <c r="J6" s="1"/>
  <c r="J7"/>
  <c r="H15"/>
  <c r="P15" s="1"/>
  <c r="H14"/>
  <c r="H13"/>
  <c r="H12"/>
  <c r="P12" s="1"/>
  <c r="H11"/>
  <c r="P11" s="1"/>
  <c r="H10"/>
  <c r="H9"/>
  <c r="H8"/>
  <c r="H7"/>
  <c r="P7" s="1"/>
  <c r="F15"/>
  <c r="F14"/>
  <c r="F13"/>
  <c r="F12"/>
  <c r="F11"/>
  <c r="F10"/>
  <c r="F9"/>
  <c r="F8"/>
  <c r="F6" s="1"/>
  <c r="F7"/>
  <c r="D15"/>
  <c r="D14"/>
  <c r="D13"/>
  <c r="D12"/>
  <c r="D11"/>
  <c r="D10"/>
  <c r="D9"/>
  <c r="D8"/>
  <c r="D7"/>
  <c r="D6" s="1"/>
  <c r="D16" s="1"/>
  <c r="C15"/>
  <c r="C14"/>
  <c r="C13"/>
  <c r="C12"/>
  <c r="C11"/>
  <c r="C10"/>
  <c r="C9"/>
  <c r="C8"/>
  <c r="C6" s="1"/>
  <c r="C16" s="1"/>
  <c r="C7"/>
  <c r="L25"/>
  <c r="Q14"/>
  <c r="P8"/>
  <c r="L6"/>
  <c r="L16" s="1"/>
  <c r="J25" i="95"/>
  <c r="L25" s="1"/>
  <c r="J24"/>
  <c r="J23"/>
  <c r="J22"/>
  <c r="J21"/>
  <c r="H25"/>
  <c r="H24"/>
  <c r="H23"/>
  <c r="H22"/>
  <c r="H26" s="1"/>
  <c r="H21"/>
  <c r="F25"/>
  <c r="F24"/>
  <c r="F23"/>
  <c r="F22"/>
  <c r="F21"/>
  <c r="D25"/>
  <c r="D24"/>
  <c r="D23"/>
  <c r="D22"/>
  <c r="D21"/>
  <c r="N6"/>
  <c r="N16" s="1"/>
  <c r="L15"/>
  <c r="L14"/>
  <c r="L13"/>
  <c r="L12"/>
  <c r="L11"/>
  <c r="L10"/>
  <c r="L9"/>
  <c r="L8"/>
  <c r="L7"/>
  <c r="J15"/>
  <c r="J14"/>
  <c r="J13"/>
  <c r="J12"/>
  <c r="J11"/>
  <c r="J10"/>
  <c r="Q10" s="1"/>
  <c r="J9"/>
  <c r="J8"/>
  <c r="J7"/>
  <c r="H15"/>
  <c r="P15" s="1"/>
  <c r="H14"/>
  <c r="P14" s="1"/>
  <c r="H13"/>
  <c r="H12"/>
  <c r="H11"/>
  <c r="H10"/>
  <c r="H9"/>
  <c r="H8"/>
  <c r="H6" s="1"/>
  <c r="H16" s="1"/>
  <c r="H7"/>
  <c r="F15"/>
  <c r="F14"/>
  <c r="F13"/>
  <c r="F12"/>
  <c r="F11"/>
  <c r="F10"/>
  <c r="F9"/>
  <c r="F8"/>
  <c r="F7"/>
  <c r="D15"/>
  <c r="D14"/>
  <c r="D13"/>
  <c r="D12"/>
  <c r="D11"/>
  <c r="D10"/>
  <c r="D9"/>
  <c r="D8"/>
  <c r="D7"/>
  <c r="C15"/>
  <c r="C14"/>
  <c r="C13"/>
  <c r="C12"/>
  <c r="C11"/>
  <c r="C10"/>
  <c r="C9"/>
  <c r="C8"/>
  <c r="C7"/>
  <c r="C6" s="1"/>
  <c r="C16" s="1"/>
  <c r="L22"/>
  <c r="D26"/>
  <c r="Q14"/>
  <c r="Q12"/>
  <c r="Q8"/>
  <c r="L6"/>
  <c r="L16" s="1"/>
  <c r="J25" i="94"/>
  <c r="J24"/>
  <c r="L24" s="1"/>
  <c r="J23"/>
  <c r="J22"/>
  <c r="L22" s="1"/>
  <c r="J21"/>
  <c r="H25"/>
  <c r="H24"/>
  <c r="H23"/>
  <c r="L23" s="1"/>
  <c r="H22"/>
  <c r="H21"/>
  <c r="H26" s="1"/>
  <c r="F25"/>
  <c r="F24"/>
  <c r="F23"/>
  <c r="F22"/>
  <c r="F26" s="1"/>
  <c r="F21"/>
  <c r="D25"/>
  <c r="D24"/>
  <c r="D23"/>
  <c r="D22"/>
  <c r="D21"/>
  <c r="D26" s="1"/>
  <c r="L15"/>
  <c r="L14"/>
  <c r="L13"/>
  <c r="L12"/>
  <c r="L11"/>
  <c r="L10"/>
  <c r="L9"/>
  <c r="L8"/>
  <c r="L7"/>
  <c r="L6" s="1"/>
  <c r="L16" s="1"/>
  <c r="J15"/>
  <c r="J14"/>
  <c r="J13"/>
  <c r="J12"/>
  <c r="J11"/>
  <c r="J10"/>
  <c r="J9"/>
  <c r="J8"/>
  <c r="Q8" s="1"/>
  <c r="J7"/>
  <c r="H15"/>
  <c r="H14"/>
  <c r="P14" s="1"/>
  <c r="H13"/>
  <c r="P13" s="1"/>
  <c r="H12"/>
  <c r="H11"/>
  <c r="P11" s="1"/>
  <c r="H10"/>
  <c r="H9"/>
  <c r="P9" s="1"/>
  <c r="H8"/>
  <c r="H7"/>
  <c r="H6" s="1"/>
  <c r="H16" s="1"/>
  <c r="F15"/>
  <c r="F14"/>
  <c r="F13"/>
  <c r="F12"/>
  <c r="F11"/>
  <c r="F10"/>
  <c r="F9"/>
  <c r="F8"/>
  <c r="F7"/>
  <c r="D15"/>
  <c r="D14"/>
  <c r="D13"/>
  <c r="D12"/>
  <c r="D11"/>
  <c r="D10"/>
  <c r="D9"/>
  <c r="D8"/>
  <c r="D7"/>
  <c r="D6" s="1"/>
  <c r="C15"/>
  <c r="C14"/>
  <c r="C13"/>
  <c r="C12"/>
  <c r="C11"/>
  <c r="C10"/>
  <c r="C9"/>
  <c r="C8"/>
  <c r="C6" s="1"/>
  <c r="C16" s="1"/>
  <c r="C7"/>
  <c r="L25"/>
  <c r="J26"/>
  <c r="Q14"/>
  <c r="Q10"/>
  <c r="F6"/>
  <c r="F16" s="1"/>
  <c r="J25" i="93"/>
  <c r="J24"/>
  <c r="J23"/>
  <c r="L23" s="1"/>
  <c r="J22"/>
  <c r="J21"/>
  <c r="J26" s="1"/>
  <c r="H25"/>
  <c r="H24"/>
  <c r="H23"/>
  <c r="H22"/>
  <c r="H21"/>
  <c r="F25"/>
  <c r="F24"/>
  <c r="F23"/>
  <c r="F22"/>
  <c r="F21"/>
  <c r="F26" s="1"/>
  <c r="D25"/>
  <c r="D24"/>
  <c r="D23"/>
  <c r="D22"/>
  <c r="D21"/>
  <c r="N6"/>
  <c r="N16" s="1"/>
  <c r="L15"/>
  <c r="L14"/>
  <c r="L13"/>
  <c r="L12"/>
  <c r="L11"/>
  <c r="L10"/>
  <c r="L9"/>
  <c r="L8"/>
  <c r="L7"/>
  <c r="L6" s="1"/>
  <c r="L16" s="1"/>
  <c r="J15"/>
  <c r="J14"/>
  <c r="J13"/>
  <c r="J12"/>
  <c r="Q12" s="1"/>
  <c r="J11"/>
  <c r="J10"/>
  <c r="Q10" s="1"/>
  <c r="J9"/>
  <c r="J8"/>
  <c r="Q8" s="1"/>
  <c r="J7"/>
  <c r="H15"/>
  <c r="H14"/>
  <c r="H13"/>
  <c r="H12"/>
  <c r="H11"/>
  <c r="H10"/>
  <c r="H9"/>
  <c r="H8"/>
  <c r="H7"/>
  <c r="H6" s="1"/>
  <c r="H16" s="1"/>
  <c r="F15"/>
  <c r="F14"/>
  <c r="F13"/>
  <c r="F12"/>
  <c r="F11"/>
  <c r="F10"/>
  <c r="F9"/>
  <c r="F8"/>
  <c r="F7"/>
  <c r="D15"/>
  <c r="D14"/>
  <c r="D13"/>
  <c r="D12"/>
  <c r="D11"/>
  <c r="D10"/>
  <c r="D9"/>
  <c r="D8"/>
  <c r="D7"/>
  <c r="D6" s="1"/>
  <c r="D16" s="1"/>
  <c r="C15"/>
  <c r="C14"/>
  <c r="C13"/>
  <c r="C12"/>
  <c r="C11"/>
  <c r="C10"/>
  <c r="C9"/>
  <c r="C8"/>
  <c r="C6" s="1"/>
  <c r="C16" s="1"/>
  <c r="C7"/>
  <c r="L25"/>
  <c r="Q14"/>
  <c r="F6"/>
  <c r="F16" s="1"/>
  <c r="J25" i="92"/>
  <c r="J24"/>
  <c r="J23"/>
  <c r="L23" s="1"/>
  <c r="J22"/>
  <c r="J21"/>
  <c r="H25"/>
  <c r="H24"/>
  <c r="H23"/>
  <c r="H22"/>
  <c r="H21"/>
  <c r="F25"/>
  <c r="F24"/>
  <c r="F23"/>
  <c r="F22"/>
  <c r="F21"/>
  <c r="F26" s="1"/>
  <c r="D25"/>
  <c r="D24"/>
  <c r="D23"/>
  <c r="D22"/>
  <c r="D21"/>
  <c r="L15"/>
  <c r="L14"/>
  <c r="L13"/>
  <c r="L12"/>
  <c r="L11"/>
  <c r="L10"/>
  <c r="L9"/>
  <c r="L8"/>
  <c r="L7"/>
  <c r="L6" s="1"/>
  <c r="L16" s="1"/>
  <c r="J15"/>
  <c r="J14"/>
  <c r="J13"/>
  <c r="J12"/>
  <c r="J11"/>
  <c r="J10"/>
  <c r="J9"/>
  <c r="J8"/>
  <c r="J7"/>
  <c r="H15"/>
  <c r="H14"/>
  <c r="H13"/>
  <c r="P13" s="1"/>
  <c r="H12"/>
  <c r="H11"/>
  <c r="P11" s="1"/>
  <c r="H10"/>
  <c r="H9"/>
  <c r="P9" s="1"/>
  <c r="H8"/>
  <c r="H7"/>
  <c r="H6" s="1"/>
  <c r="H16" s="1"/>
  <c r="F15"/>
  <c r="F14"/>
  <c r="F13"/>
  <c r="F12"/>
  <c r="F11"/>
  <c r="F10"/>
  <c r="F9"/>
  <c r="F8"/>
  <c r="F6" s="1"/>
  <c r="F16" s="1"/>
  <c r="F7"/>
  <c r="D15"/>
  <c r="D14"/>
  <c r="D13"/>
  <c r="D12"/>
  <c r="D11"/>
  <c r="D10"/>
  <c r="D9"/>
  <c r="D8"/>
  <c r="D7"/>
  <c r="C15"/>
  <c r="C14"/>
  <c r="C13"/>
  <c r="C12"/>
  <c r="C11"/>
  <c r="C10"/>
  <c r="C9"/>
  <c r="C8"/>
  <c r="C6" s="1"/>
  <c r="C16" s="1"/>
  <c r="C7"/>
  <c r="L25"/>
  <c r="J26"/>
  <c r="Q14"/>
  <c r="P7"/>
  <c r="D6"/>
  <c r="D16" s="1"/>
  <c r="J25" i="91"/>
  <c r="J24"/>
  <c r="J23"/>
  <c r="J22"/>
  <c r="J21"/>
  <c r="H25"/>
  <c r="H24"/>
  <c r="H23"/>
  <c r="L23" s="1"/>
  <c r="H22"/>
  <c r="H21"/>
  <c r="F25"/>
  <c r="F24"/>
  <c r="F23"/>
  <c r="F22"/>
  <c r="F26" s="1"/>
  <c r="F21"/>
  <c r="D25"/>
  <c r="D24"/>
  <c r="D23"/>
  <c r="D22"/>
  <c r="D21"/>
  <c r="L15"/>
  <c r="L14"/>
  <c r="L13"/>
  <c r="L12"/>
  <c r="L11"/>
  <c r="L10"/>
  <c r="L9"/>
  <c r="L8"/>
  <c r="L7"/>
  <c r="J15"/>
  <c r="J14"/>
  <c r="J13"/>
  <c r="J12"/>
  <c r="J11"/>
  <c r="J10"/>
  <c r="J9"/>
  <c r="J8"/>
  <c r="J7"/>
  <c r="H15"/>
  <c r="H14"/>
  <c r="H13"/>
  <c r="P13" s="1"/>
  <c r="H12"/>
  <c r="H11" i="90"/>
  <c r="H11" i="91"/>
  <c r="H10"/>
  <c r="H9"/>
  <c r="P9" s="1"/>
  <c r="H8"/>
  <c r="H7"/>
  <c r="H6" s="1"/>
  <c r="H16" s="1"/>
  <c r="F15"/>
  <c r="F14"/>
  <c r="F13"/>
  <c r="F12"/>
  <c r="F11"/>
  <c r="F10"/>
  <c r="F9"/>
  <c r="F8"/>
  <c r="F6" s="1"/>
  <c r="F16" s="1"/>
  <c r="F7"/>
  <c r="D15"/>
  <c r="D14"/>
  <c r="D13"/>
  <c r="D12"/>
  <c r="D11"/>
  <c r="D10"/>
  <c r="D9"/>
  <c r="D8"/>
  <c r="D7"/>
  <c r="D6" s="1"/>
  <c r="D16" s="1"/>
  <c r="C15"/>
  <c r="C14"/>
  <c r="C13"/>
  <c r="C12"/>
  <c r="C11"/>
  <c r="C10"/>
  <c r="C9"/>
  <c r="C8"/>
  <c r="C6" s="1"/>
  <c r="C16" s="1"/>
  <c r="C7"/>
  <c r="L25"/>
  <c r="J26"/>
  <c r="P15"/>
  <c r="Q14"/>
  <c r="P14"/>
  <c r="Q12"/>
  <c r="Q10"/>
  <c r="L6"/>
  <c r="L16" s="1"/>
  <c r="J25" i="90"/>
  <c r="L25" s="1"/>
  <c r="J24"/>
  <c r="J23"/>
  <c r="J22"/>
  <c r="J21"/>
  <c r="J26" s="1"/>
  <c r="H25"/>
  <c r="H24"/>
  <c r="L24" s="1"/>
  <c r="H23"/>
  <c r="H22"/>
  <c r="L22" s="1"/>
  <c r="H21"/>
  <c r="F25"/>
  <c r="F24"/>
  <c r="F23"/>
  <c r="F22"/>
  <c r="F21"/>
  <c r="D25"/>
  <c r="D24"/>
  <c r="D23"/>
  <c r="D22"/>
  <c r="D26" s="1"/>
  <c r="D21"/>
  <c r="L15"/>
  <c r="L14"/>
  <c r="L13"/>
  <c r="L12"/>
  <c r="L11"/>
  <c r="L10"/>
  <c r="L9"/>
  <c r="L8"/>
  <c r="L7"/>
  <c r="J15"/>
  <c r="J14"/>
  <c r="J13"/>
  <c r="J12"/>
  <c r="Q12" s="1"/>
  <c r="J11"/>
  <c r="J10"/>
  <c r="Q10" s="1"/>
  <c r="J9"/>
  <c r="J8"/>
  <c r="J7"/>
  <c r="H15"/>
  <c r="P15" s="1"/>
  <c r="H14"/>
  <c r="H13"/>
  <c r="H12"/>
  <c r="P12" s="1"/>
  <c r="H10"/>
  <c r="H9"/>
  <c r="H8"/>
  <c r="P8" s="1"/>
  <c r="H7"/>
  <c r="F15"/>
  <c r="F14"/>
  <c r="F13"/>
  <c r="F12"/>
  <c r="F11"/>
  <c r="F10"/>
  <c r="F9"/>
  <c r="F8"/>
  <c r="F7"/>
  <c r="D15"/>
  <c r="D14"/>
  <c r="D13"/>
  <c r="D12"/>
  <c r="D11"/>
  <c r="D10"/>
  <c r="D9"/>
  <c r="D8"/>
  <c r="D6" s="1"/>
  <c r="D16" s="1"/>
  <c r="D7"/>
  <c r="C15"/>
  <c r="C14"/>
  <c r="C13"/>
  <c r="C12"/>
  <c r="C11"/>
  <c r="C10"/>
  <c r="C9"/>
  <c r="C8"/>
  <c r="C7"/>
  <c r="L23"/>
  <c r="F26"/>
  <c r="Q14"/>
  <c r="P11"/>
  <c r="P9"/>
  <c r="H6"/>
  <c r="H16" s="1"/>
  <c r="J25" i="89"/>
  <c r="L25" s="1"/>
  <c r="J24"/>
  <c r="J23"/>
  <c r="L23" s="1"/>
  <c r="J22"/>
  <c r="J21"/>
  <c r="J26" s="1"/>
  <c r="H25"/>
  <c r="H24"/>
  <c r="H23"/>
  <c r="H22"/>
  <c r="L22" s="1"/>
  <c r="H21"/>
  <c r="F25"/>
  <c r="F24"/>
  <c r="F23"/>
  <c r="F22"/>
  <c r="F21"/>
  <c r="F26" s="1"/>
  <c r="D25"/>
  <c r="D24"/>
  <c r="D23"/>
  <c r="D22"/>
  <c r="D26" s="1"/>
  <c r="D21"/>
  <c r="L15"/>
  <c r="L14"/>
  <c r="L13"/>
  <c r="L12"/>
  <c r="L11"/>
  <c r="L10"/>
  <c r="L9"/>
  <c r="L8"/>
  <c r="L7"/>
  <c r="J15"/>
  <c r="J14"/>
  <c r="J13"/>
  <c r="J12"/>
  <c r="J11"/>
  <c r="J10"/>
  <c r="Q10" s="1"/>
  <c r="J9"/>
  <c r="J8"/>
  <c r="Q8" s="1"/>
  <c r="J7"/>
  <c r="H15"/>
  <c r="P15" s="1"/>
  <c r="H14"/>
  <c r="P14" s="1"/>
  <c r="H13"/>
  <c r="P13" s="1"/>
  <c r="H12"/>
  <c r="P12" s="1"/>
  <c r="H11"/>
  <c r="H10"/>
  <c r="H9"/>
  <c r="P9" s="1"/>
  <c r="H8"/>
  <c r="P8" s="1"/>
  <c r="H7"/>
  <c r="F15"/>
  <c r="F14"/>
  <c r="F13"/>
  <c r="F12"/>
  <c r="F11"/>
  <c r="F10"/>
  <c r="F9"/>
  <c r="F8"/>
  <c r="F7"/>
  <c r="D15"/>
  <c r="D14"/>
  <c r="D13"/>
  <c r="D12"/>
  <c r="D11"/>
  <c r="D10"/>
  <c r="D9"/>
  <c r="D8"/>
  <c r="D7"/>
  <c r="C15"/>
  <c r="C14"/>
  <c r="C13"/>
  <c r="C12"/>
  <c r="C11"/>
  <c r="C10"/>
  <c r="C9"/>
  <c r="C8"/>
  <c r="C6" s="1"/>
  <c r="C16" s="1"/>
  <c r="C7"/>
  <c r="L24"/>
  <c r="H26"/>
  <c r="Q14"/>
  <c r="P11"/>
  <c r="P10"/>
  <c r="P7"/>
  <c r="H6"/>
  <c r="H16" s="1"/>
  <c r="J25" i="88"/>
  <c r="J24"/>
  <c r="L24" s="1"/>
  <c r="J23"/>
  <c r="J22"/>
  <c r="J21"/>
  <c r="H25"/>
  <c r="H24"/>
  <c r="H23"/>
  <c r="H22"/>
  <c r="H21"/>
  <c r="H26" s="1"/>
  <c r="F25"/>
  <c r="F24"/>
  <c r="F23"/>
  <c r="F22"/>
  <c r="F21"/>
  <c r="D25"/>
  <c r="D24"/>
  <c r="D23"/>
  <c r="D22"/>
  <c r="D21"/>
  <c r="P11"/>
  <c r="N6"/>
  <c r="N16" s="1"/>
  <c r="L15"/>
  <c r="L14"/>
  <c r="L13"/>
  <c r="L12"/>
  <c r="L11"/>
  <c r="L10"/>
  <c r="L9"/>
  <c r="L8"/>
  <c r="L7"/>
  <c r="J15"/>
  <c r="J14"/>
  <c r="J13"/>
  <c r="J12"/>
  <c r="J11"/>
  <c r="J10"/>
  <c r="J9"/>
  <c r="Q9" s="1"/>
  <c r="J8"/>
  <c r="J7"/>
  <c r="H15"/>
  <c r="H14"/>
  <c r="H13"/>
  <c r="P13" s="1"/>
  <c r="H12"/>
  <c r="H11"/>
  <c r="H10"/>
  <c r="H9"/>
  <c r="H8"/>
  <c r="H6" s="1"/>
  <c r="H16" s="1"/>
  <c r="H7"/>
  <c r="F15"/>
  <c r="F14"/>
  <c r="F13"/>
  <c r="F12"/>
  <c r="F11"/>
  <c r="F10"/>
  <c r="F9"/>
  <c r="F8"/>
  <c r="F7"/>
  <c r="F6" s="1"/>
  <c r="F16" s="1"/>
  <c r="D15"/>
  <c r="D14"/>
  <c r="D13"/>
  <c r="D12"/>
  <c r="D11"/>
  <c r="D10"/>
  <c r="D9"/>
  <c r="D8"/>
  <c r="D7"/>
  <c r="C15"/>
  <c r="C14"/>
  <c r="C13"/>
  <c r="C12"/>
  <c r="C11"/>
  <c r="C10"/>
  <c r="C9"/>
  <c r="C8"/>
  <c r="C7"/>
  <c r="C6" s="1"/>
  <c r="C16" s="1"/>
  <c r="L22"/>
  <c r="P15"/>
  <c r="Q14"/>
  <c r="P14"/>
  <c r="Q12"/>
  <c r="Q10"/>
  <c r="P9"/>
  <c r="Q8"/>
  <c r="P7"/>
  <c r="J6"/>
  <c r="J16" s="1"/>
  <c r="J25" i="87"/>
  <c r="L25" s="1"/>
  <c r="J24"/>
  <c r="J23"/>
  <c r="L23" s="1"/>
  <c r="J22"/>
  <c r="J21"/>
  <c r="J26" s="1"/>
  <c r="H25"/>
  <c r="H24"/>
  <c r="H23"/>
  <c r="H22"/>
  <c r="L22" s="1"/>
  <c r="H21"/>
  <c r="F25"/>
  <c r="F24"/>
  <c r="F23"/>
  <c r="F22"/>
  <c r="F21"/>
  <c r="F26" s="1"/>
  <c r="D25"/>
  <c r="D24"/>
  <c r="D23"/>
  <c r="D22"/>
  <c r="D26" s="1"/>
  <c r="D21"/>
  <c r="L15"/>
  <c r="L14"/>
  <c r="L13"/>
  <c r="L12"/>
  <c r="L11"/>
  <c r="L10"/>
  <c r="L9"/>
  <c r="L8"/>
  <c r="L7"/>
  <c r="J15"/>
  <c r="J14"/>
  <c r="J13"/>
  <c r="J12"/>
  <c r="J11"/>
  <c r="J10"/>
  <c r="J9"/>
  <c r="J8"/>
  <c r="Q8" s="1"/>
  <c r="J7"/>
  <c r="H15"/>
  <c r="P15" s="1"/>
  <c r="H14"/>
  <c r="P14" s="1"/>
  <c r="H13"/>
  <c r="P13" s="1"/>
  <c r="H12"/>
  <c r="H11"/>
  <c r="P11" s="1"/>
  <c r="H10"/>
  <c r="H9"/>
  <c r="P9" s="1"/>
  <c r="H8"/>
  <c r="H7"/>
  <c r="P7" s="1"/>
  <c r="F15"/>
  <c r="F14"/>
  <c r="F13"/>
  <c r="F12"/>
  <c r="F11"/>
  <c r="F10"/>
  <c r="F9"/>
  <c r="F8"/>
  <c r="F7"/>
  <c r="D15"/>
  <c r="D14"/>
  <c r="D13"/>
  <c r="D12"/>
  <c r="D11"/>
  <c r="D10"/>
  <c r="D9"/>
  <c r="D8"/>
  <c r="D7"/>
  <c r="D6" s="1"/>
  <c r="D16" s="1"/>
  <c r="C15"/>
  <c r="C14"/>
  <c r="C13"/>
  <c r="C12"/>
  <c r="C11"/>
  <c r="C10"/>
  <c r="C9"/>
  <c r="C8"/>
  <c r="C7"/>
  <c r="L24"/>
  <c r="H26"/>
  <c r="Q14"/>
  <c r="Q12"/>
  <c r="P12"/>
  <c r="Q10"/>
  <c r="J6"/>
  <c r="J16" s="1"/>
  <c r="J25" i="86"/>
  <c r="L25" s="1"/>
  <c r="J24"/>
  <c r="J23"/>
  <c r="L23" s="1"/>
  <c r="J22"/>
  <c r="J21"/>
  <c r="J26" s="1"/>
  <c r="H25"/>
  <c r="H24"/>
  <c r="H23"/>
  <c r="H22"/>
  <c r="L22" s="1"/>
  <c r="H21"/>
  <c r="F25"/>
  <c r="F24"/>
  <c r="F23"/>
  <c r="F22"/>
  <c r="F21"/>
  <c r="F26" s="1"/>
  <c r="D25"/>
  <c r="D24"/>
  <c r="D23"/>
  <c r="D22"/>
  <c r="D21"/>
  <c r="P15"/>
  <c r="P11"/>
  <c r="N6"/>
  <c r="N16" s="1"/>
  <c r="L15"/>
  <c r="L14"/>
  <c r="L13"/>
  <c r="L12"/>
  <c r="L11"/>
  <c r="L10"/>
  <c r="L9"/>
  <c r="L8"/>
  <c r="L7"/>
  <c r="J15"/>
  <c r="J14"/>
  <c r="J13"/>
  <c r="J12"/>
  <c r="J11"/>
  <c r="J10"/>
  <c r="J9"/>
  <c r="J8"/>
  <c r="Q8" s="1"/>
  <c r="J7"/>
  <c r="J6" s="1"/>
  <c r="J16" s="1"/>
  <c r="H15"/>
  <c r="H14"/>
  <c r="H13"/>
  <c r="P13" s="1"/>
  <c r="H12"/>
  <c r="H11"/>
  <c r="H10"/>
  <c r="H9"/>
  <c r="P9" s="1"/>
  <c r="H8"/>
  <c r="H6" s="1"/>
  <c r="H16" s="1"/>
  <c r="H7"/>
  <c r="F15"/>
  <c r="F14"/>
  <c r="F13"/>
  <c r="F12"/>
  <c r="F11"/>
  <c r="F10"/>
  <c r="F9"/>
  <c r="F8"/>
  <c r="F7"/>
  <c r="D15"/>
  <c r="D14"/>
  <c r="D13"/>
  <c r="D12"/>
  <c r="D11"/>
  <c r="D10"/>
  <c r="D9"/>
  <c r="D8"/>
  <c r="D6" s="1"/>
  <c r="D16" s="1"/>
  <c r="D7"/>
  <c r="C15"/>
  <c r="C14"/>
  <c r="C13"/>
  <c r="C12"/>
  <c r="C11"/>
  <c r="C10"/>
  <c r="C9"/>
  <c r="C8"/>
  <c r="C7"/>
  <c r="D26"/>
  <c r="Q12"/>
  <c r="P12"/>
  <c r="Q10"/>
  <c r="L6"/>
  <c r="L16" s="1"/>
  <c r="C6"/>
  <c r="C16" s="1"/>
  <c r="J25" i="85"/>
  <c r="J24"/>
  <c r="L24" s="1"/>
  <c r="J23"/>
  <c r="J22"/>
  <c r="L22" s="1"/>
  <c r="J21"/>
  <c r="H25"/>
  <c r="H24"/>
  <c r="H23"/>
  <c r="L23" s="1"/>
  <c r="H22"/>
  <c r="H21"/>
  <c r="F25"/>
  <c r="F24"/>
  <c r="F23"/>
  <c r="F22"/>
  <c r="F21"/>
  <c r="D25"/>
  <c r="D24"/>
  <c r="D23"/>
  <c r="D22"/>
  <c r="D21"/>
  <c r="D26" s="1"/>
  <c r="L7"/>
  <c r="L15"/>
  <c r="L14"/>
  <c r="L13"/>
  <c r="L12"/>
  <c r="L11"/>
  <c r="L10"/>
  <c r="L9"/>
  <c r="L8"/>
  <c r="J15"/>
  <c r="J14"/>
  <c r="Q14" s="1"/>
  <c r="J13"/>
  <c r="J12"/>
  <c r="Q12" s="1"/>
  <c r="J11"/>
  <c r="J10"/>
  <c r="Q10" s="1"/>
  <c r="J9"/>
  <c r="J8"/>
  <c r="Q8" s="1"/>
  <c r="J7"/>
  <c r="H15"/>
  <c r="H14"/>
  <c r="P14" s="1"/>
  <c r="H13"/>
  <c r="H12"/>
  <c r="H11"/>
  <c r="H10"/>
  <c r="H9"/>
  <c r="P9" s="1"/>
  <c r="H8"/>
  <c r="H7"/>
  <c r="H6" s="1"/>
  <c r="H16" s="1"/>
  <c r="F15"/>
  <c r="F14"/>
  <c r="F13"/>
  <c r="F12"/>
  <c r="F11"/>
  <c r="F10"/>
  <c r="F9"/>
  <c r="F8"/>
  <c r="F6" s="1"/>
  <c r="F16" s="1"/>
  <c r="F7"/>
  <c r="D15"/>
  <c r="D14"/>
  <c r="D13"/>
  <c r="D12"/>
  <c r="D11"/>
  <c r="D10"/>
  <c r="D9"/>
  <c r="D8"/>
  <c r="D7"/>
  <c r="D6" s="1"/>
  <c r="D16" s="1"/>
  <c r="C15"/>
  <c r="C14"/>
  <c r="C13"/>
  <c r="C12"/>
  <c r="C11"/>
  <c r="C10"/>
  <c r="C9"/>
  <c r="C8"/>
  <c r="C7"/>
  <c r="L25"/>
  <c r="F26"/>
  <c r="P13"/>
  <c r="J6"/>
  <c r="J16" s="1"/>
  <c r="C6"/>
  <c r="C16" s="1"/>
  <c r="J25" i="84"/>
  <c r="J24"/>
  <c r="L24" s="1"/>
  <c r="J23"/>
  <c r="J22"/>
  <c r="L22" s="1"/>
  <c r="J21"/>
  <c r="H25"/>
  <c r="H24"/>
  <c r="H23"/>
  <c r="L23" s="1"/>
  <c r="H22"/>
  <c r="H21"/>
  <c r="H26" s="1"/>
  <c r="F25"/>
  <c r="F24"/>
  <c r="F23"/>
  <c r="F22"/>
  <c r="F26" s="1"/>
  <c r="F21"/>
  <c r="D25"/>
  <c r="D24"/>
  <c r="D23"/>
  <c r="D22"/>
  <c r="D21"/>
  <c r="D26" s="1"/>
  <c r="L15"/>
  <c r="L14"/>
  <c r="L13"/>
  <c r="L12"/>
  <c r="L11"/>
  <c r="L10"/>
  <c r="L9"/>
  <c r="L8"/>
  <c r="L7"/>
  <c r="J15"/>
  <c r="J14"/>
  <c r="Q14" s="1"/>
  <c r="J13"/>
  <c r="J12"/>
  <c r="J11"/>
  <c r="J10"/>
  <c r="Q10" s="1"/>
  <c r="J9"/>
  <c r="J8"/>
  <c r="J6" s="1"/>
  <c r="J16" s="1"/>
  <c r="J7"/>
  <c r="H15"/>
  <c r="H14"/>
  <c r="H13"/>
  <c r="P13" s="1"/>
  <c r="H12"/>
  <c r="H11"/>
  <c r="P11" s="1"/>
  <c r="H10"/>
  <c r="H9"/>
  <c r="P9" s="1"/>
  <c r="H8"/>
  <c r="H7"/>
  <c r="F15"/>
  <c r="F14"/>
  <c r="F13"/>
  <c r="F12"/>
  <c r="F11"/>
  <c r="F10"/>
  <c r="F9"/>
  <c r="F8"/>
  <c r="F6" s="1"/>
  <c r="F16" s="1"/>
  <c r="F7"/>
  <c r="D15"/>
  <c r="D14"/>
  <c r="D13"/>
  <c r="D12"/>
  <c r="D11"/>
  <c r="D10"/>
  <c r="D9"/>
  <c r="D8"/>
  <c r="D7"/>
  <c r="D6" s="1"/>
  <c r="D16" s="1"/>
  <c r="C15"/>
  <c r="C14"/>
  <c r="C13"/>
  <c r="C12"/>
  <c r="C11"/>
  <c r="C10"/>
  <c r="C9"/>
  <c r="C8"/>
  <c r="C6" s="1"/>
  <c r="C16" s="1"/>
  <c r="C7"/>
  <c r="L25"/>
  <c r="J26"/>
  <c r="P15"/>
  <c r="P14"/>
  <c r="Q12"/>
  <c r="Q8"/>
  <c r="N6"/>
  <c r="N16" s="1"/>
  <c r="H6"/>
  <c r="H16" s="1"/>
  <c r="J25" i="83"/>
  <c r="L25" s="1"/>
  <c r="J24"/>
  <c r="J23"/>
  <c r="L23" s="1"/>
  <c r="J22"/>
  <c r="J21"/>
  <c r="J26" s="1"/>
  <c r="H25"/>
  <c r="H24"/>
  <c r="H23"/>
  <c r="H22"/>
  <c r="L22" s="1"/>
  <c r="H21"/>
  <c r="F25"/>
  <c r="F24"/>
  <c r="F23"/>
  <c r="F22"/>
  <c r="F21"/>
  <c r="F26" s="1"/>
  <c r="D25"/>
  <c r="D24"/>
  <c r="D23"/>
  <c r="D22"/>
  <c r="D26" s="1"/>
  <c r="D21"/>
  <c r="Q9"/>
  <c r="L15"/>
  <c r="L14"/>
  <c r="L13"/>
  <c r="L12"/>
  <c r="L11"/>
  <c r="L10"/>
  <c r="L9"/>
  <c r="L8"/>
  <c r="L7"/>
  <c r="J15"/>
  <c r="J14"/>
  <c r="J13"/>
  <c r="J12"/>
  <c r="J11"/>
  <c r="J10"/>
  <c r="Q10" s="1"/>
  <c r="J9"/>
  <c r="J8"/>
  <c r="Q8" s="1"/>
  <c r="J7"/>
  <c r="H15"/>
  <c r="P15" s="1"/>
  <c r="H14"/>
  <c r="H13"/>
  <c r="P13" s="1"/>
  <c r="H12"/>
  <c r="H11"/>
  <c r="P11" s="1"/>
  <c r="H10"/>
  <c r="H9"/>
  <c r="P9" s="1"/>
  <c r="H8"/>
  <c r="H7"/>
  <c r="P7" s="1"/>
  <c r="F15"/>
  <c r="F14"/>
  <c r="F13"/>
  <c r="F12"/>
  <c r="F11"/>
  <c r="F10"/>
  <c r="F9"/>
  <c r="F8"/>
  <c r="F6" s="1"/>
  <c r="F16" s="1"/>
  <c r="F7"/>
  <c r="D15"/>
  <c r="D14"/>
  <c r="D13"/>
  <c r="D12"/>
  <c r="D11"/>
  <c r="D10"/>
  <c r="D9"/>
  <c r="D8"/>
  <c r="D7"/>
  <c r="C15"/>
  <c r="C14"/>
  <c r="C13"/>
  <c r="C12"/>
  <c r="C11"/>
  <c r="C10"/>
  <c r="C9"/>
  <c r="C8"/>
  <c r="C6" s="1"/>
  <c r="C16" s="1"/>
  <c r="C7"/>
  <c r="L24"/>
  <c r="H26"/>
  <c r="Q14"/>
  <c r="P14"/>
  <c r="Q12"/>
  <c r="Q7"/>
  <c r="N6"/>
  <c r="N16" s="1"/>
  <c r="J6"/>
  <c r="J16" s="1"/>
  <c r="J27" i="82"/>
  <c r="J26"/>
  <c r="J25"/>
  <c r="J24"/>
  <c r="H27"/>
  <c r="H26"/>
  <c r="H25"/>
  <c r="L25" s="1"/>
  <c r="H24"/>
  <c r="H23"/>
  <c r="F27"/>
  <c r="F26"/>
  <c r="F25"/>
  <c r="F24"/>
  <c r="F23"/>
  <c r="D27"/>
  <c r="D26"/>
  <c r="D25"/>
  <c r="D24"/>
  <c r="D28" s="1"/>
  <c r="D23"/>
  <c r="Q14"/>
  <c r="L17"/>
  <c r="L16"/>
  <c r="L15"/>
  <c r="L14"/>
  <c r="L13"/>
  <c r="L12"/>
  <c r="L11"/>
  <c r="L10"/>
  <c r="L9"/>
  <c r="L8"/>
  <c r="J17"/>
  <c r="J16"/>
  <c r="J15"/>
  <c r="J14"/>
  <c r="J13"/>
  <c r="J12"/>
  <c r="J11"/>
  <c r="Q11" s="1"/>
  <c r="J10"/>
  <c r="J9"/>
  <c r="J8"/>
  <c r="Q8" s="1"/>
  <c r="H17"/>
  <c r="H16"/>
  <c r="H15"/>
  <c r="H14"/>
  <c r="H13"/>
  <c r="H12"/>
  <c r="H11"/>
  <c r="H10"/>
  <c r="H9"/>
  <c r="H8"/>
  <c r="F17"/>
  <c r="F16"/>
  <c r="F15"/>
  <c r="F14"/>
  <c r="F13"/>
  <c r="F12"/>
  <c r="F11"/>
  <c r="F10"/>
  <c r="F9"/>
  <c r="F8"/>
  <c r="D17"/>
  <c r="D16"/>
  <c r="D15"/>
  <c r="D14"/>
  <c r="D13"/>
  <c r="D12"/>
  <c r="D11"/>
  <c r="D10"/>
  <c r="D9"/>
  <c r="D8"/>
  <c r="C17"/>
  <c r="C16"/>
  <c r="C15"/>
  <c r="C14"/>
  <c r="C13"/>
  <c r="C12"/>
  <c r="C11"/>
  <c r="C10"/>
  <c r="C9"/>
  <c r="C7" s="1"/>
  <c r="C6" s="1"/>
  <c r="C18" s="1"/>
  <c r="C8"/>
  <c r="P37"/>
  <c r="P34"/>
  <c r="P31"/>
  <c r="L27"/>
  <c r="L24"/>
  <c r="Q16"/>
  <c r="Q10"/>
  <c r="O7"/>
  <c r="M7"/>
  <c r="M6" s="1"/>
  <c r="K7"/>
  <c r="I7"/>
  <c r="I6" s="1"/>
  <c r="G7"/>
  <c r="O6"/>
  <c r="K6"/>
  <c r="G6"/>
  <c r="J25" i="81"/>
  <c r="J24"/>
  <c r="J22"/>
  <c r="J21"/>
  <c r="H25"/>
  <c r="H24"/>
  <c r="H23"/>
  <c r="H22"/>
  <c r="L22" s="1"/>
  <c r="H21"/>
  <c r="F25"/>
  <c r="F24"/>
  <c r="F23"/>
  <c r="F22"/>
  <c r="F21"/>
  <c r="F26" s="1"/>
  <c r="D25"/>
  <c r="D24"/>
  <c r="D23"/>
  <c r="D22"/>
  <c r="D26" s="1"/>
  <c r="L15"/>
  <c r="L14"/>
  <c r="L13"/>
  <c r="L12"/>
  <c r="L11"/>
  <c r="L10"/>
  <c r="L9"/>
  <c r="L8"/>
  <c r="L7"/>
  <c r="J15"/>
  <c r="J14"/>
  <c r="J13"/>
  <c r="J12"/>
  <c r="J11"/>
  <c r="J10"/>
  <c r="Q10" s="1"/>
  <c r="J9"/>
  <c r="J8"/>
  <c r="Q8" s="1"/>
  <c r="J7"/>
  <c r="H15"/>
  <c r="H14"/>
  <c r="H13"/>
  <c r="P13" s="1"/>
  <c r="H12"/>
  <c r="H11"/>
  <c r="H10"/>
  <c r="H9"/>
  <c r="P9" s="1"/>
  <c r="H8"/>
  <c r="H7"/>
  <c r="F15"/>
  <c r="F14"/>
  <c r="F13"/>
  <c r="F12"/>
  <c r="F11"/>
  <c r="F10"/>
  <c r="F9"/>
  <c r="F8"/>
  <c r="F7"/>
  <c r="D15"/>
  <c r="D14"/>
  <c r="D13"/>
  <c r="D12"/>
  <c r="D11"/>
  <c r="D10"/>
  <c r="D9"/>
  <c r="D8"/>
  <c r="D7"/>
  <c r="D6" s="1"/>
  <c r="D16" s="1"/>
  <c r="C15"/>
  <c r="C14"/>
  <c r="C13"/>
  <c r="C12"/>
  <c r="C11"/>
  <c r="C10"/>
  <c r="C9"/>
  <c r="C8"/>
  <c r="C7"/>
  <c r="L25"/>
  <c r="L23"/>
  <c r="P7"/>
  <c r="L17" i="80"/>
  <c r="L16"/>
  <c r="L15"/>
  <c r="L14"/>
  <c r="L13"/>
  <c r="L12"/>
  <c r="L11"/>
  <c r="L10"/>
  <c r="L9"/>
  <c r="L8"/>
  <c r="J17"/>
  <c r="J16"/>
  <c r="J14"/>
  <c r="J13"/>
  <c r="J12"/>
  <c r="J11"/>
  <c r="J10"/>
  <c r="J9"/>
  <c r="J8"/>
  <c r="H17"/>
  <c r="H16"/>
  <c r="H15"/>
  <c r="H14"/>
  <c r="H13"/>
  <c r="H12"/>
  <c r="H11"/>
  <c r="H10"/>
  <c r="H9"/>
  <c r="H8"/>
  <c r="O7"/>
  <c r="M7"/>
  <c r="L7"/>
  <c r="L6" s="1"/>
  <c r="L18" s="1"/>
  <c r="K7"/>
  <c r="I7"/>
  <c r="I6" s="1"/>
  <c r="G7"/>
  <c r="O6"/>
  <c r="M6"/>
  <c r="K6"/>
  <c r="G6"/>
  <c r="J25" i="79"/>
  <c r="J24"/>
  <c r="J23"/>
  <c r="J22"/>
  <c r="J21"/>
  <c r="J26" s="1"/>
  <c r="H25"/>
  <c r="H24"/>
  <c r="L24" s="1"/>
  <c r="H23"/>
  <c r="H22"/>
  <c r="H21"/>
  <c r="F25"/>
  <c r="F24"/>
  <c r="F23"/>
  <c r="F22"/>
  <c r="F21"/>
  <c r="F26" s="1"/>
  <c r="D25"/>
  <c r="D24"/>
  <c r="D23"/>
  <c r="D22"/>
  <c r="D26" s="1"/>
  <c r="D21"/>
  <c r="P15"/>
  <c r="P11"/>
  <c r="L15"/>
  <c r="L14"/>
  <c r="L13"/>
  <c r="L12"/>
  <c r="L11"/>
  <c r="L10"/>
  <c r="L9"/>
  <c r="L8"/>
  <c r="L7"/>
  <c r="J15"/>
  <c r="J14"/>
  <c r="Q14" s="1"/>
  <c r="J12"/>
  <c r="Q12" s="1"/>
  <c r="J11"/>
  <c r="J10"/>
  <c r="Q10" s="1"/>
  <c r="J9"/>
  <c r="J8"/>
  <c r="Q8" s="1"/>
  <c r="J7"/>
  <c r="H15"/>
  <c r="H14"/>
  <c r="H13"/>
  <c r="P13" s="1"/>
  <c r="H12"/>
  <c r="H11"/>
  <c r="H10"/>
  <c r="H9"/>
  <c r="P9" s="1"/>
  <c r="H8"/>
  <c r="H7"/>
  <c r="F15"/>
  <c r="F14"/>
  <c r="F13"/>
  <c r="F12"/>
  <c r="F11"/>
  <c r="F10"/>
  <c r="F9"/>
  <c r="F8"/>
  <c r="F7"/>
  <c r="D15"/>
  <c r="D14"/>
  <c r="D13"/>
  <c r="D12"/>
  <c r="D11"/>
  <c r="D10"/>
  <c r="D9"/>
  <c r="D8"/>
  <c r="D7"/>
  <c r="C15"/>
  <c r="C14"/>
  <c r="C13"/>
  <c r="C12"/>
  <c r="C11"/>
  <c r="C10"/>
  <c r="C9"/>
  <c r="C8"/>
  <c r="C7"/>
  <c r="P7"/>
  <c r="J25" i="78"/>
  <c r="J24"/>
  <c r="L24" s="1"/>
  <c r="J23"/>
  <c r="J22"/>
  <c r="J21"/>
  <c r="H25"/>
  <c r="H24"/>
  <c r="H23"/>
  <c r="H22"/>
  <c r="H21"/>
  <c r="F25"/>
  <c r="F24"/>
  <c r="F23"/>
  <c r="F22"/>
  <c r="F26" s="1"/>
  <c r="F21"/>
  <c r="D25"/>
  <c r="D24"/>
  <c r="D23"/>
  <c r="D22"/>
  <c r="D21"/>
  <c r="N15"/>
  <c r="N14"/>
  <c r="N13"/>
  <c r="N12"/>
  <c r="N11"/>
  <c r="N10"/>
  <c r="N9"/>
  <c r="N8"/>
  <c r="N7"/>
  <c r="L15"/>
  <c r="L14"/>
  <c r="L13"/>
  <c r="L12"/>
  <c r="L11"/>
  <c r="L10"/>
  <c r="L9"/>
  <c r="L8"/>
  <c r="L7"/>
  <c r="J15"/>
  <c r="J14"/>
  <c r="J12"/>
  <c r="J11"/>
  <c r="J10"/>
  <c r="J9"/>
  <c r="J8"/>
  <c r="J7"/>
  <c r="H15"/>
  <c r="H14"/>
  <c r="H13"/>
  <c r="H12"/>
  <c r="H11"/>
  <c r="H10"/>
  <c r="H9"/>
  <c r="H8"/>
  <c r="H7"/>
  <c r="F15"/>
  <c r="F14"/>
  <c r="F13"/>
  <c r="F12"/>
  <c r="F11"/>
  <c r="F10"/>
  <c r="F9"/>
  <c r="F8"/>
  <c r="F7"/>
  <c r="D15"/>
  <c r="D14"/>
  <c r="D13"/>
  <c r="D12"/>
  <c r="D11"/>
  <c r="D10"/>
  <c r="D9"/>
  <c r="D8"/>
  <c r="D7"/>
  <c r="C15"/>
  <c r="C14"/>
  <c r="C13"/>
  <c r="C12"/>
  <c r="C11"/>
  <c r="C10"/>
  <c r="C9"/>
  <c r="C8"/>
  <c r="C7"/>
  <c r="C6" s="1"/>
  <c r="C16" s="1"/>
  <c r="P14"/>
  <c r="P11"/>
  <c r="L6"/>
  <c r="L16" s="1"/>
  <c r="J25" i="77"/>
  <c r="J24"/>
  <c r="J23"/>
  <c r="J22"/>
  <c r="J21"/>
  <c r="H25"/>
  <c r="H24"/>
  <c r="H23"/>
  <c r="H22"/>
  <c r="H21"/>
  <c r="F25"/>
  <c r="F24"/>
  <c r="F23"/>
  <c r="F22"/>
  <c r="F21"/>
  <c r="D25"/>
  <c r="D24"/>
  <c r="D23"/>
  <c r="D22"/>
  <c r="D21"/>
  <c r="N15"/>
  <c r="N14"/>
  <c r="N13"/>
  <c r="N12"/>
  <c r="N11"/>
  <c r="N10"/>
  <c r="N9"/>
  <c r="N8"/>
  <c r="N7"/>
  <c r="L15"/>
  <c r="L14"/>
  <c r="L13"/>
  <c r="L12"/>
  <c r="L11"/>
  <c r="L10"/>
  <c r="L9"/>
  <c r="L8"/>
  <c r="L7"/>
  <c r="J15"/>
  <c r="J14"/>
  <c r="J12"/>
  <c r="Q12" s="1"/>
  <c r="J11"/>
  <c r="J10"/>
  <c r="Q10" s="1"/>
  <c r="J9"/>
  <c r="J8"/>
  <c r="J7"/>
  <c r="H15"/>
  <c r="H14"/>
  <c r="H13"/>
  <c r="H12"/>
  <c r="H11"/>
  <c r="H10"/>
  <c r="H9"/>
  <c r="H8"/>
  <c r="H7"/>
  <c r="F15"/>
  <c r="F14"/>
  <c r="F13"/>
  <c r="F12"/>
  <c r="F11"/>
  <c r="F10"/>
  <c r="F9"/>
  <c r="F8"/>
  <c r="F6" s="1"/>
  <c r="F16" s="1"/>
  <c r="F7"/>
  <c r="D15"/>
  <c r="D14"/>
  <c r="D13"/>
  <c r="D12"/>
  <c r="D11"/>
  <c r="D10"/>
  <c r="D9"/>
  <c r="D8"/>
  <c r="D7"/>
  <c r="C15"/>
  <c r="C14"/>
  <c r="C13"/>
  <c r="C12"/>
  <c r="C11"/>
  <c r="C10"/>
  <c r="C9"/>
  <c r="C8"/>
  <c r="C7"/>
  <c r="D26"/>
  <c r="Q14"/>
  <c r="P11"/>
  <c r="P9"/>
  <c r="L6"/>
  <c r="L16" s="1"/>
  <c r="C6"/>
  <c r="C16" s="1"/>
  <c r="J25" i="76"/>
  <c r="J24"/>
  <c r="L24" s="1"/>
  <c r="J23"/>
  <c r="J22"/>
  <c r="J21"/>
  <c r="H25"/>
  <c r="L25" s="1"/>
  <c r="H24"/>
  <c r="H23"/>
  <c r="L23" s="1"/>
  <c r="H22"/>
  <c r="H21"/>
  <c r="H26" s="1"/>
  <c r="F25"/>
  <c r="F24"/>
  <c r="F23"/>
  <c r="F22"/>
  <c r="F26" s="1"/>
  <c r="F21"/>
  <c r="D25"/>
  <c r="D24"/>
  <c r="D23"/>
  <c r="D22"/>
  <c r="D21"/>
  <c r="D26" s="1"/>
  <c r="N15"/>
  <c r="N14"/>
  <c r="N13"/>
  <c r="N12"/>
  <c r="Q12" s="1"/>
  <c r="N11"/>
  <c r="N10"/>
  <c r="Q10" s="1"/>
  <c r="N9"/>
  <c r="N8"/>
  <c r="N7"/>
  <c r="L15"/>
  <c r="L14"/>
  <c r="L13"/>
  <c r="L12"/>
  <c r="L11"/>
  <c r="L10"/>
  <c r="L9"/>
  <c r="L8"/>
  <c r="L7"/>
  <c r="L6" s="1"/>
  <c r="L16" s="1"/>
  <c r="J15"/>
  <c r="J14"/>
  <c r="J12"/>
  <c r="J11"/>
  <c r="J10"/>
  <c r="J9"/>
  <c r="J8"/>
  <c r="J7"/>
  <c r="H15"/>
  <c r="H14"/>
  <c r="H13"/>
  <c r="H12"/>
  <c r="H11"/>
  <c r="H10"/>
  <c r="H9"/>
  <c r="H8"/>
  <c r="H6" s="1"/>
  <c r="H16" s="1"/>
  <c r="H7"/>
  <c r="F15"/>
  <c r="F14"/>
  <c r="F13"/>
  <c r="F12"/>
  <c r="F11"/>
  <c r="F10"/>
  <c r="F9"/>
  <c r="F8"/>
  <c r="F7"/>
  <c r="F6" s="1"/>
  <c r="F16" s="1"/>
  <c r="D15"/>
  <c r="D14"/>
  <c r="D13"/>
  <c r="D12"/>
  <c r="D11"/>
  <c r="D10"/>
  <c r="D9"/>
  <c r="D8"/>
  <c r="D6" s="1"/>
  <c r="D16" s="1"/>
  <c r="D7"/>
  <c r="C15"/>
  <c r="C14"/>
  <c r="C13"/>
  <c r="C12"/>
  <c r="C11"/>
  <c r="C10"/>
  <c r="C9"/>
  <c r="C8"/>
  <c r="C7"/>
  <c r="C6" s="1"/>
  <c r="C16" s="1"/>
  <c r="P15"/>
  <c r="P13"/>
  <c r="P11"/>
  <c r="P9"/>
  <c r="P7"/>
  <c r="J25" i="75"/>
  <c r="J24"/>
  <c r="J23"/>
  <c r="L23" s="1"/>
  <c r="J22"/>
  <c r="J21"/>
  <c r="J26" s="1"/>
  <c r="H25"/>
  <c r="H24"/>
  <c r="H23"/>
  <c r="H22"/>
  <c r="L22" s="1"/>
  <c r="H21"/>
  <c r="F25"/>
  <c r="F24"/>
  <c r="F23"/>
  <c r="F22"/>
  <c r="F21"/>
  <c r="F26" s="1"/>
  <c r="D25"/>
  <c r="D24"/>
  <c r="D23"/>
  <c r="D22"/>
  <c r="D26" s="1"/>
  <c r="D21"/>
  <c r="N15"/>
  <c r="P15" s="1"/>
  <c r="N14"/>
  <c r="N13"/>
  <c r="P13" s="1"/>
  <c r="N12"/>
  <c r="N11"/>
  <c r="N10"/>
  <c r="N9"/>
  <c r="N8"/>
  <c r="N7"/>
  <c r="L15"/>
  <c r="L14"/>
  <c r="L13"/>
  <c r="L12"/>
  <c r="L11"/>
  <c r="L10"/>
  <c r="L9"/>
  <c r="L8"/>
  <c r="L7"/>
  <c r="J15"/>
  <c r="J14"/>
  <c r="Q14" s="1"/>
  <c r="J12"/>
  <c r="Q12" s="1"/>
  <c r="J11"/>
  <c r="J10"/>
  <c r="Q10" s="1"/>
  <c r="J9"/>
  <c r="J8"/>
  <c r="Q8" s="1"/>
  <c r="J7"/>
  <c r="H15"/>
  <c r="H14"/>
  <c r="H13"/>
  <c r="H12"/>
  <c r="H11"/>
  <c r="H10"/>
  <c r="H9"/>
  <c r="H8"/>
  <c r="H7"/>
  <c r="H6" s="1"/>
  <c r="H16" s="1"/>
  <c r="D13"/>
  <c r="F15"/>
  <c r="F14"/>
  <c r="F13"/>
  <c r="F12"/>
  <c r="F11"/>
  <c r="F10"/>
  <c r="F9"/>
  <c r="F8"/>
  <c r="F7"/>
  <c r="F6" s="1"/>
  <c r="F16" s="1"/>
  <c r="D15"/>
  <c r="D14"/>
  <c r="D12"/>
  <c r="D11"/>
  <c r="D10"/>
  <c r="D9"/>
  <c r="D8"/>
  <c r="D7"/>
  <c r="D6" s="1"/>
  <c r="D16" s="1"/>
  <c r="C15"/>
  <c r="C14"/>
  <c r="C13"/>
  <c r="C12"/>
  <c r="C11"/>
  <c r="C10"/>
  <c r="C9"/>
  <c r="C8"/>
  <c r="C6" s="1"/>
  <c r="C16" s="1"/>
  <c r="C7"/>
  <c r="L25"/>
  <c r="P14"/>
  <c r="P9"/>
  <c r="J25" i="74"/>
  <c r="J24"/>
  <c r="J23"/>
  <c r="L23" s="1"/>
  <c r="J22"/>
  <c r="J21"/>
  <c r="J26" s="1"/>
  <c r="H25"/>
  <c r="H24"/>
  <c r="H23"/>
  <c r="H22"/>
  <c r="L22" s="1"/>
  <c r="H21"/>
  <c r="F25"/>
  <c r="F24"/>
  <c r="F23"/>
  <c r="F22"/>
  <c r="F21"/>
  <c r="F26" s="1"/>
  <c r="D25"/>
  <c r="D24"/>
  <c r="D23"/>
  <c r="D22"/>
  <c r="D26" s="1"/>
  <c r="D21"/>
  <c r="N15"/>
  <c r="N14"/>
  <c r="N13"/>
  <c r="N12"/>
  <c r="N11"/>
  <c r="N10"/>
  <c r="N9"/>
  <c r="N8"/>
  <c r="N7"/>
  <c r="N6" s="1"/>
  <c r="N16" s="1"/>
  <c r="L15"/>
  <c r="L14"/>
  <c r="L13"/>
  <c r="L12"/>
  <c r="L11"/>
  <c r="L10"/>
  <c r="L9"/>
  <c r="L8"/>
  <c r="L6" s="1"/>
  <c r="L7"/>
  <c r="J15"/>
  <c r="J14"/>
  <c r="J12"/>
  <c r="Q12" s="1"/>
  <c r="J11"/>
  <c r="J10"/>
  <c r="Q10" s="1"/>
  <c r="J9"/>
  <c r="J8"/>
  <c r="Q8" s="1"/>
  <c r="J7"/>
  <c r="H15"/>
  <c r="H14"/>
  <c r="H13"/>
  <c r="H12"/>
  <c r="H11"/>
  <c r="H10"/>
  <c r="H9"/>
  <c r="H8"/>
  <c r="H7"/>
  <c r="H6" s="1"/>
  <c r="H16" s="1"/>
  <c r="F15"/>
  <c r="F14"/>
  <c r="F13"/>
  <c r="F12"/>
  <c r="F11"/>
  <c r="F10"/>
  <c r="F9"/>
  <c r="F8"/>
  <c r="F7"/>
  <c r="D15"/>
  <c r="D14"/>
  <c r="D13"/>
  <c r="D12"/>
  <c r="D11"/>
  <c r="D10"/>
  <c r="D9"/>
  <c r="D8"/>
  <c r="D7"/>
  <c r="D6" s="1"/>
  <c r="C15"/>
  <c r="C14"/>
  <c r="C13"/>
  <c r="C12"/>
  <c r="C11"/>
  <c r="C10"/>
  <c r="C9"/>
  <c r="C8"/>
  <c r="C6" s="1"/>
  <c r="C16" s="1"/>
  <c r="C7"/>
  <c r="L25"/>
  <c r="Q14"/>
  <c r="F6"/>
  <c r="F16" s="1"/>
  <c r="H15" i="73"/>
  <c r="H14"/>
  <c r="H13"/>
  <c r="H12"/>
  <c r="H11"/>
  <c r="H10"/>
  <c r="H9"/>
  <c r="H8"/>
  <c r="H7"/>
  <c r="H6" s="1"/>
  <c r="H16" s="1"/>
  <c r="F15"/>
  <c r="F14"/>
  <c r="F13"/>
  <c r="F12"/>
  <c r="F11"/>
  <c r="F10"/>
  <c r="F9"/>
  <c r="F8"/>
  <c r="F7"/>
  <c r="D15"/>
  <c r="D14"/>
  <c r="D13"/>
  <c r="D12"/>
  <c r="D11"/>
  <c r="D10"/>
  <c r="D9"/>
  <c r="D8"/>
  <c r="D7"/>
  <c r="C15"/>
  <c r="C14"/>
  <c r="C13"/>
  <c r="C12"/>
  <c r="C11"/>
  <c r="C10"/>
  <c r="C9"/>
  <c r="C8"/>
  <c r="C7"/>
  <c r="J25"/>
  <c r="J24"/>
  <c r="J23"/>
  <c r="J22"/>
  <c r="J21"/>
  <c r="H25"/>
  <c r="H24"/>
  <c r="H23"/>
  <c r="H22"/>
  <c r="H21"/>
  <c r="F25"/>
  <c r="F24"/>
  <c r="F23"/>
  <c r="F22"/>
  <c r="F21"/>
  <c r="F26" s="1"/>
  <c r="D25"/>
  <c r="D24"/>
  <c r="D23"/>
  <c r="D22"/>
  <c r="D21"/>
  <c r="N15"/>
  <c r="N14"/>
  <c r="P14" s="1"/>
  <c r="N13"/>
  <c r="P13" s="1"/>
  <c r="N12"/>
  <c r="N11"/>
  <c r="N10"/>
  <c r="N9"/>
  <c r="N8"/>
  <c r="N7"/>
  <c r="P7" s="1"/>
  <c r="L15"/>
  <c r="L14"/>
  <c r="L13"/>
  <c r="L12"/>
  <c r="L11"/>
  <c r="L10"/>
  <c r="L9"/>
  <c r="L8"/>
  <c r="L7"/>
  <c r="J15"/>
  <c r="J14"/>
  <c r="J12"/>
  <c r="J11"/>
  <c r="J10"/>
  <c r="J9"/>
  <c r="J8"/>
  <c r="J7"/>
  <c r="L23"/>
  <c r="Q14"/>
  <c r="D6"/>
  <c r="D16" s="1"/>
  <c r="J25" i="72"/>
  <c r="J24"/>
  <c r="L24" s="1"/>
  <c r="J23"/>
  <c r="J22"/>
  <c r="J21"/>
  <c r="H25"/>
  <c r="H24"/>
  <c r="H23"/>
  <c r="H22"/>
  <c r="H21"/>
  <c r="F25"/>
  <c r="F24"/>
  <c r="F23"/>
  <c r="F22"/>
  <c r="F26" s="1"/>
  <c r="F21"/>
  <c r="D25"/>
  <c r="D24"/>
  <c r="D23"/>
  <c r="D22"/>
  <c r="D21"/>
  <c r="N15"/>
  <c r="N14"/>
  <c r="N13"/>
  <c r="N12"/>
  <c r="N11"/>
  <c r="N10"/>
  <c r="N9"/>
  <c r="N8"/>
  <c r="N7"/>
  <c r="L15"/>
  <c r="L14"/>
  <c r="L13"/>
  <c r="L12"/>
  <c r="L11"/>
  <c r="L10"/>
  <c r="L9"/>
  <c r="L8"/>
  <c r="L7"/>
  <c r="J15"/>
  <c r="J14"/>
  <c r="J12"/>
  <c r="J11"/>
  <c r="J10"/>
  <c r="J9"/>
  <c r="J8"/>
  <c r="J7"/>
  <c r="H15"/>
  <c r="H14"/>
  <c r="H13"/>
  <c r="P13" s="1"/>
  <c r="H12"/>
  <c r="H11"/>
  <c r="P11" s="1"/>
  <c r="H10"/>
  <c r="H9"/>
  <c r="H8"/>
  <c r="H6" s="1"/>
  <c r="H16" s="1"/>
  <c r="H7"/>
  <c r="F15"/>
  <c r="F14"/>
  <c r="F13"/>
  <c r="F12"/>
  <c r="F11"/>
  <c r="F10"/>
  <c r="F9"/>
  <c r="F8"/>
  <c r="F7"/>
  <c r="D15"/>
  <c r="D14"/>
  <c r="D13"/>
  <c r="D12"/>
  <c r="D11"/>
  <c r="D10"/>
  <c r="D9"/>
  <c r="D8"/>
  <c r="D7"/>
  <c r="C15"/>
  <c r="C14"/>
  <c r="C13"/>
  <c r="C12"/>
  <c r="C11"/>
  <c r="C10"/>
  <c r="C9"/>
  <c r="C8"/>
  <c r="C7"/>
  <c r="J26"/>
  <c r="P15"/>
  <c r="P14"/>
  <c r="P9"/>
  <c r="P7"/>
  <c r="D6"/>
  <c r="D16" s="1"/>
  <c r="J25" i="71"/>
  <c r="J24"/>
  <c r="L24" s="1"/>
  <c r="J23"/>
  <c r="J22"/>
  <c r="J21"/>
  <c r="H25"/>
  <c r="H24"/>
  <c r="H23"/>
  <c r="H22"/>
  <c r="H21"/>
  <c r="H26" s="1"/>
  <c r="F25"/>
  <c r="F24"/>
  <c r="F23"/>
  <c r="F22"/>
  <c r="F21"/>
  <c r="D25"/>
  <c r="D24"/>
  <c r="D23"/>
  <c r="D22"/>
  <c r="D21"/>
  <c r="N15"/>
  <c r="N14"/>
  <c r="N13"/>
  <c r="N12"/>
  <c r="N11"/>
  <c r="N10"/>
  <c r="N9"/>
  <c r="N8"/>
  <c r="N7"/>
  <c r="L15"/>
  <c r="L14"/>
  <c r="L13"/>
  <c r="L12"/>
  <c r="L11"/>
  <c r="L10"/>
  <c r="L9"/>
  <c r="L8"/>
  <c r="L7"/>
  <c r="J15"/>
  <c r="J14"/>
  <c r="J12"/>
  <c r="J11"/>
  <c r="J10"/>
  <c r="J9"/>
  <c r="J8"/>
  <c r="J7"/>
  <c r="H15"/>
  <c r="P15" s="1"/>
  <c r="H14"/>
  <c r="H13"/>
  <c r="P13" s="1"/>
  <c r="H12"/>
  <c r="H11"/>
  <c r="H10"/>
  <c r="H9"/>
  <c r="H8"/>
  <c r="H7"/>
  <c r="F15"/>
  <c r="F14"/>
  <c r="F13"/>
  <c r="F12"/>
  <c r="F11"/>
  <c r="F10"/>
  <c r="F9"/>
  <c r="F8"/>
  <c r="F7"/>
  <c r="D15"/>
  <c r="D14"/>
  <c r="D13"/>
  <c r="D12"/>
  <c r="D11"/>
  <c r="D10"/>
  <c r="D9"/>
  <c r="D8"/>
  <c r="D7"/>
  <c r="C15"/>
  <c r="C14"/>
  <c r="C13"/>
  <c r="C12"/>
  <c r="C11"/>
  <c r="C10"/>
  <c r="C9"/>
  <c r="C8"/>
  <c r="C7"/>
  <c r="C6" s="1"/>
  <c r="C16" s="1"/>
  <c r="L22"/>
  <c r="D26"/>
  <c r="Q12"/>
  <c r="P11"/>
  <c r="P9"/>
  <c r="P7"/>
  <c r="L6"/>
  <c r="L16" s="1"/>
  <c r="J25" i="70"/>
  <c r="J24"/>
  <c r="J23"/>
  <c r="J22"/>
  <c r="J21"/>
  <c r="H25"/>
  <c r="H24"/>
  <c r="H23"/>
  <c r="H22"/>
  <c r="H21"/>
  <c r="F25"/>
  <c r="F24"/>
  <c r="F23"/>
  <c r="F22"/>
  <c r="F21"/>
  <c r="D25"/>
  <c r="D24"/>
  <c r="D23"/>
  <c r="D22"/>
  <c r="D26" s="1"/>
  <c r="D21"/>
  <c r="N15"/>
  <c r="N14"/>
  <c r="N13"/>
  <c r="N12"/>
  <c r="N11"/>
  <c r="N10"/>
  <c r="N9"/>
  <c r="N8"/>
  <c r="N7"/>
  <c r="L15"/>
  <c r="L14"/>
  <c r="L13"/>
  <c r="L12"/>
  <c r="L11"/>
  <c r="L10"/>
  <c r="L9"/>
  <c r="L8"/>
  <c r="L7"/>
  <c r="J15"/>
  <c r="J14"/>
  <c r="J12"/>
  <c r="Q12" s="1"/>
  <c r="J11"/>
  <c r="J10"/>
  <c r="Q10" s="1"/>
  <c r="J9"/>
  <c r="J8"/>
  <c r="J7"/>
  <c r="H15"/>
  <c r="H14"/>
  <c r="H13"/>
  <c r="H12"/>
  <c r="H11"/>
  <c r="H10"/>
  <c r="H9"/>
  <c r="H8"/>
  <c r="H7"/>
  <c r="F15"/>
  <c r="F14"/>
  <c r="F13"/>
  <c r="F12"/>
  <c r="F11"/>
  <c r="F10"/>
  <c r="F9"/>
  <c r="F8"/>
  <c r="F7"/>
  <c r="D15"/>
  <c r="D14"/>
  <c r="D13"/>
  <c r="D12"/>
  <c r="D11"/>
  <c r="D10"/>
  <c r="D9"/>
  <c r="D8"/>
  <c r="D7"/>
  <c r="C15"/>
  <c r="C14"/>
  <c r="C13"/>
  <c r="C12"/>
  <c r="C11"/>
  <c r="C10"/>
  <c r="C9"/>
  <c r="C8"/>
  <c r="C7"/>
  <c r="L23"/>
  <c r="P15"/>
  <c r="Q14"/>
  <c r="P13"/>
  <c r="P11"/>
  <c r="P9"/>
  <c r="Q8"/>
  <c r="P7"/>
  <c r="N6"/>
  <c r="N16" s="1"/>
  <c r="F6"/>
  <c r="F16" s="1"/>
  <c r="J25" i="69"/>
  <c r="J24"/>
  <c r="J23"/>
  <c r="J22"/>
  <c r="J21"/>
  <c r="H25"/>
  <c r="L25" s="1"/>
  <c r="H24"/>
  <c r="H23"/>
  <c r="H22"/>
  <c r="H21"/>
  <c r="F25"/>
  <c r="F24"/>
  <c r="F23"/>
  <c r="F22"/>
  <c r="F21"/>
  <c r="D25"/>
  <c r="D24"/>
  <c r="D23"/>
  <c r="D22"/>
  <c r="D21"/>
  <c r="D26" s="1"/>
  <c r="N15"/>
  <c r="N14"/>
  <c r="P14" s="1"/>
  <c r="N13"/>
  <c r="N12"/>
  <c r="N11"/>
  <c r="N10"/>
  <c r="Q10" s="1"/>
  <c r="N9"/>
  <c r="N8"/>
  <c r="N7"/>
  <c r="L15"/>
  <c r="L14"/>
  <c r="L13"/>
  <c r="L12"/>
  <c r="L11"/>
  <c r="L10"/>
  <c r="L9"/>
  <c r="L8"/>
  <c r="L7"/>
  <c r="J15"/>
  <c r="J14"/>
  <c r="J12"/>
  <c r="J11"/>
  <c r="J10"/>
  <c r="J9"/>
  <c r="J8"/>
  <c r="J7"/>
  <c r="H15"/>
  <c r="P15" s="1"/>
  <c r="H14"/>
  <c r="H13"/>
  <c r="H12"/>
  <c r="H11"/>
  <c r="H10"/>
  <c r="H9"/>
  <c r="H8"/>
  <c r="H7"/>
  <c r="P7" s="1"/>
  <c r="F15"/>
  <c r="F14"/>
  <c r="F13"/>
  <c r="F12"/>
  <c r="F11"/>
  <c r="F10"/>
  <c r="F9"/>
  <c r="F8"/>
  <c r="F7"/>
  <c r="D15"/>
  <c r="D14"/>
  <c r="D13"/>
  <c r="D12"/>
  <c r="D11"/>
  <c r="D10"/>
  <c r="D9"/>
  <c r="D8"/>
  <c r="D7"/>
  <c r="C15"/>
  <c r="C14"/>
  <c r="C13"/>
  <c r="C12"/>
  <c r="C11"/>
  <c r="C10"/>
  <c r="C9"/>
  <c r="C8"/>
  <c r="C7"/>
  <c r="J26"/>
  <c r="Q14"/>
  <c r="Q12"/>
  <c r="D6"/>
  <c r="D16" s="1"/>
  <c r="J25" i="68"/>
  <c r="J24"/>
  <c r="J23"/>
  <c r="J22"/>
  <c r="L22" s="1"/>
  <c r="J21"/>
  <c r="H25"/>
  <c r="H24"/>
  <c r="H23"/>
  <c r="H22"/>
  <c r="H21"/>
  <c r="F25"/>
  <c r="F24"/>
  <c r="F23"/>
  <c r="F22"/>
  <c r="F21"/>
  <c r="D25"/>
  <c r="D24"/>
  <c r="D23"/>
  <c r="D22"/>
  <c r="D21"/>
  <c r="D26" s="1"/>
  <c r="N15"/>
  <c r="N14"/>
  <c r="N13"/>
  <c r="N12"/>
  <c r="N11"/>
  <c r="N10"/>
  <c r="N9"/>
  <c r="N8"/>
  <c r="N6" s="1"/>
  <c r="N16" s="1"/>
  <c r="N7"/>
  <c r="L15"/>
  <c r="L14"/>
  <c r="L13"/>
  <c r="L12"/>
  <c r="L11"/>
  <c r="L10"/>
  <c r="L9"/>
  <c r="L8"/>
  <c r="L7"/>
  <c r="J15"/>
  <c r="J14"/>
  <c r="J12"/>
  <c r="J11"/>
  <c r="J10"/>
  <c r="J9"/>
  <c r="J8"/>
  <c r="J7"/>
  <c r="H15"/>
  <c r="H14"/>
  <c r="H13"/>
  <c r="H12"/>
  <c r="H11"/>
  <c r="H10"/>
  <c r="H9"/>
  <c r="H8"/>
  <c r="H7"/>
  <c r="F15"/>
  <c r="F14"/>
  <c r="F13"/>
  <c r="F12"/>
  <c r="F11"/>
  <c r="F10"/>
  <c r="F9"/>
  <c r="F8"/>
  <c r="F7"/>
  <c r="D15"/>
  <c r="D13"/>
  <c r="D12"/>
  <c r="D11"/>
  <c r="D10"/>
  <c r="D9"/>
  <c r="D8"/>
  <c r="D7"/>
  <c r="C15"/>
  <c r="C14"/>
  <c r="C13"/>
  <c r="C12"/>
  <c r="C11"/>
  <c r="C10"/>
  <c r="C9"/>
  <c r="C8"/>
  <c r="C6" s="1"/>
  <c r="C16" s="1"/>
  <c r="C7"/>
  <c r="L24"/>
  <c r="H26"/>
  <c r="Q14"/>
  <c r="P11"/>
  <c r="P9"/>
  <c r="F6"/>
  <c r="F16" s="1"/>
  <c r="J25" i="67"/>
  <c r="J24"/>
  <c r="J23"/>
  <c r="J22"/>
  <c r="J21"/>
  <c r="H25"/>
  <c r="H24"/>
  <c r="H23"/>
  <c r="H22"/>
  <c r="L22" s="1"/>
  <c r="H21"/>
  <c r="F25"/>
  <c r="F24"/>
  <c r="F23"/>
  <c r="F22"/>
  <c r="F21"/>
  <c r="D25"/>
  <c r="D24"/>
  <c r="D23"/>
  <c r="D22"/>
  <c r="D26" s="1"/>
  <c r="D21"/>
  <c r="N15"/>
  <c r="N14"/>
  <c r="N13"/>
  <c r="P13" s="1"/>
  <c r="N12"/>
  <c r="N11"/>
  <c r="P11" s="1"/>
  <c r="N10"/>
  <c r="N9"/>
  <c r="P9" s="1"/>
  <c r="N8"/>
  <c r="N7"/>
  <c r="N6" s="1"/>
  <c r="N16" s="1"/>
  <c r="L15"/>
  <c r="L14"/>
  <c r="L13"/>
  <c r="L12"/>
  <c r="L11"/>
  <c r="L10"/>
  <c r="L9"/>
  <c r="L8"/>
  <c r="L7"/>
  <c r="J15"/>
  <c r="J14"/>
  <c r="J12"/>
  <c r="J11"/>
  <c r="J10"/>
  <c r="J9"/>
  <c r="J8"/>
  <c r="J7"/>
  <c r="H15"/>
  <c r="H14"/>
  <c r="H13"/>
  <c r="H12"/>
  <c r="H11"/>
  <c r="H10"/>
  <c r="H9"/>
  <c r="H8"/>
  <c r="H7"/>
  <c r="F15"/>
  <c r="F14"/>
  <c r="F13"/>
  <c r="F12"/>
  <c r="F11"/>
  <c r="F10"/>
  <c r="F9"/>
  <c r="F8"/>
  <c r="F7"/>
  <c r="D15"/>
  <c r="D14"/>
  <c r="D13"/>
  <c r="D12"/>
  <c r="D11"/>
  <c r="D10"/>
  <c r="D9"/>
  <c r="D8"/>
  <c r="D7"/>
  <c r="D6" s="1"/>
  <c r="D16" s="1"/>
  <c r="C15"/>
  <c r="C14"/>
  <c r="C13"/>
  <c r="C12"/>
  <c r="C11"/>
  <c r="C10"/>
  <c r="C9"/>
  <c r="C8"/>
  <c r="C7"/>
  <c r="L24"/>
  <c r="H26"/>
  <c r="P14"/>
  <c r="Q12"/>
  <c r="Q9"/>
  <c r="P7"/>
  <c r="H6"/>
  <c r="H16" s="1"/>
  <c r="J25" i="66"/>
  <c r="J24"/>
  <c r="J23"/>
  <c r="L23" s="1"/>
  <c r="J22"/>
  <c r="J21"/>
  <c r="H25"/>
  <c r="H24"/>
  <c r="L24" s="1"/>
  <c r="H23"/>
  <c r="H22"/>
  <c r="L22" s="1"/>
  <c r="H21"/>
  <c r="F25"/>
  <c r="F24"/>
  <c r="F23"/>
  <c r="F22"/>
  <c r="F21"/>
  <c r="D25"/>
  <c r="D24"/>
  <c r="D23"/>
  <c r="D22"/>
  <c r="D26" s="1"/>
  <c r="D21"/>
  <c r="N15"/>
  <c r="N14"/>
  <c r="N13"/>
  <c r="N12"/>
  <c r="N11"/>
  <c r="N10"/>
  <c r="N9"/>
  <c r="P9" s="1"/>
  <c r="N8"/>
  <c r="N7"/>
  <c r="L15"/>
  <c r="L14"/>
  <c r="L13"/>
  <c r="L12"/>
  <c r="L11"/>
  <c r="L10"/>
  <c r="L9"/>
  <c r="L8"/>
  <c r="L7"/>
  <c r="J15"/>
  <c r="J14"/>
  <c r="J12"/>
  <c r="J11"/>
  <c r="J10"/>
  <c r="J9"/>
  <c r="J8"/>
  <c r="J7"/>
  <c r="H15"/>
  <c r="H14"/>
  <c r="H13"/>
  <c r="H12"/>
  <c r="H11"/>
  <c r="H10"/>
  <c r="H9"/>
  <c r="H8"/>
  <c r="H7"/>
  <c r="F15"/>
  <c r="F14"/>
  <c r="F13"/>
  <c r="F12"/>
  <c r="F11"/>
  <c r="F10"/>
  <c r="F9"/>
  <c r="F8"/>
  <c r="F6" s="1"/>
  <c r="F16" s="1"/>
  <c r="F7"/>
  <c r="D15"/>
  <c r="D14"/>
  <c r="D13"/>
  <c r="D12"/>
  <c r="D11"/>
  <c r="D10"/>
  <c r="D9"/>
  <c r="D8"/>
  <c r="D7"/>
  <c r="D6" s="1"/>
  <c r="D16" s="1"/>
  <c r="C15"/>
  <c r="C14"/>
  <c r="C13"/>
  <c r="C12"/>
  <c r="C11"/>
  <c r="C10"/>
  <c r="C9"/>
  <c r="C8"/>
  <c r="C6" s="1"/>
  <c r="C16" s="1"/>
  <c r="C7"/>
  <c r="L25"/>
  <c r="J26"/>
  <c r="Q14"/>
  <c r="P14"/>
  <c r="Q12"/>
  <c r="H6"/>
  <c r="H16" s="1"/>
  <c r="J25" i="65"/>
  <c r="J24"/>
  <c r="J23"/>
  <c r="L23" s="1"/>
  <c r="J22"/>
  <c r="J21"/>
  <c r="H25"/>
  <c r="H24"/>
  <c r="L24" s="1"/>
  <c r="H23"/>
  <c r="H22"/>
  <c r="H21"/>
  <c r="F25"/>
  <c r="F24"/>
  <c r="F23"/>
  <c r="F22"/>
  <c r="F21"/>
  <c r="F26" s="1"/>
  <c r="D25"/>
  <c r="D24"/>
  <c r="D23"/>
  <c r="D22"/>
  <c r="D26" s="1"/>
  <c r="D21"/>
  <c r="N15"/>
  <c r="N14"/>
  <c r="N13"/>
  <c r="N12"/>
  <c r="N11"/>
  <c r="N10"/>
  <c r="N9"/>
  <c r="N8"/>
  <c r="N7"/>
  <c r="N6" s="1"/>
  <c r="N16" s="1"/>
  <c r="L15"/>
  <c r="L14"/>
  <c r="L13"/>
  <c r="L12"/>
  <c r="L11"/>
  <c r="L10"/>
  <c r="L9"/>
  <c r="L8"/>
  <c r="L6" s="1"/>
  <c r="L16" s="1"/>
  <c r="L7"/>
  <c r="J15"/>
  <c r="J14"/>
  <c r="J12"/>
  <c r="Q12" s="1"/>
  <c r="J11"/>
  <c r="J10"/>
  <c r="J9"/>
  <c r="J8"/>
  <c r="J7"/>
  <c r="H15"/>
  <c r="H14"/>
  <c r="H13"/>
  <c r="H12"/>
  <c r="H11"/>
  <c r="H10"/>
  <c r="H9"/>
  <c r="H8"/>
  <c r="H7"/>
  <c r="F15"/>
  <c r="F14"/>
  <c r="F13"/>
  <c r="F12"/>
  <c r="F11"/>
  <c r="F10"/>
  <c r="F9"/>
  <c r="F8"/>
  <c r="F7"/>
  <c r="D15"/>
  <c r="D14"/>
  <c r="D13"/>
  <c r="D12"/>
  <c r="D11"/>
  <c r="D10"/>
  <c r="D9"/>
  <c r="D8"/>
  <c r="D7"/>
  <c r="D6" s="1"/>
  <c r="D16" s="1"/>
  <c r="C15"/>
  <c r="C14"/>
  <c r="C13"/>
  <c r="C12"/>
  <c r="C11"/>
  <c r="C10"/>
  <c r="C9"/>
  <c r="C8"/>
  <c r="C6" s="1"/>
  <c r="C16" s="1"/>
  <c r="C7"/>
  <c r="L25"/>
  <c r="J26"/>
  <c r="P15"/>
  <c r="Q14"/>
  <c r="P14"/>
  <c r="Q10"/>
  <c r="F6"/>
  <c r="F16" s="1"/>
  <c r="J25" i="64"/>
  <c r="J24"/>
  <c r="J23"/>
  <c r="J22"/>
  <c r="J21"/>
  <c r="H25"/>
  <c r="H24"/>
  <c r="H23"/>
  <c r="H22"/>
  <c r="H21"/>
  <c r="F25"/>
  <c r="F24"/>
  <c r="F23"/>
  <c r="F22"/>
  <c r="F21"/>
  <c r="D25"/>
  <c r="D24"/>
  <c r="D23"/>
  <c r="D22"/>
  <c r="D21"/>
  <c r="N15"/>
  <c r="Q15" s="1"/>
  <c r="N14"/>
  <c r="N13"/>
  <c r="N12"/>
  <c r="N11"/>
  <c r="N10"/>
  <c r="N9"/>
  <c r="Q9" s="1"/>
  <c r="N8"/>
  <c r="N7"/>
  <c r="L15"/>
  <c r="L14"/>
  <c r="L13"/>
  <c r="L12"/>
  <c r="L11"/>
  <c r="L10"/>
  <c r="L9"/>
  <c r="L8"/>
  <c r="L7"/>
  <c r="J15"/>
  <c r="J14"/>
  <c r="J12"/>
  <c r="J10"/>
  <c r="J11"/>
  <c r="J9"/>
  <c r="J8"/>
  <c r="J7"/>
  <c r="H15"/>
  <c r="H14"/>
  <c r="H13"/>
  <c r="P13" s="1"/>
  <c r="H12"/>
  <c r="H11"/>
  <c r="H10"/>
  <c r="H9"/>
  <c r="H8"/>
  <c r="H7"/>
  <c r="F15"/>
  <c r="F14"/>
  <c r="F13"/>
  <c r="F12"/>
  <c r="F11"/>
  <c r="F10"/>
  <c r="F9"/>
  <c r="F8"/>
  <c r="F7"/>
  <c r="D15"/>
  <c r="D14"/>
  <c r="D13"/>
  <c r="D12"/>
  <c r="D11"/>
  <c r="D10"/>
  <c r="D9"/>
  <c r="D8"/>
  <c r="D7"/>
  <c r="C15"/>
  <c r="C14"/>
  <c r="C13"/>
  <c r="C12"/>
  <c r="C11"/>
  <c r="C10"/>
  <c r="C9"/>
  <c r="C8"/>
  <c r="C7"/>
  <c r="H26"/>
  <c r="P15"/>
  <c r="P12"/>
  <c r="Q11"/>
  <c r="P9"/>
  <c r="P8"/>
  <c r="J25" i="63"/>
  <c r="J24"/>
  <c r="J23"/>
  <c r="L23" s="1"/>
  <c r="J22"/>
  <c r="J21"/>
  <c r="J26" s="1"/>
  <c r="H25"/>
  <c r="H24"/>
  <c r="L24" s="1"/>
  <c r="H23"/>
  <c r="H22"/>
  <c r="H21"/>
  <c r="F25"/>
  <c r="F24"/>
  <c r="F23"/>
  <c r="F22"/>
  <c r="F21"/>
  <c r="F26" s="1"/>
  <c r="D25"/>
  <c r="D24"/>
  <c r="D23"/>
  <c r="D22"/>
  <c r="D26" s="1"/>
  <c r="D21"/>
  <c r="N15"/>
  <c r="N14"/>
  <c r="N13"/>
  <c r="N12"/>
  <c r="N11"/>
  <c r="N10"/>
  <c r="N9"/>
  <c r="P9" s="1"/>
  <c r="N8"/>
  <c r="N7"/>
  <c r="N6" s="1"/>
  <c r="N16" s="1"/>
  <c r="L15"/>
  <c r="L14"/>
  <c r="L13"/>
  <c r="L12"/>
  <c r="L11"/>
  <c r="L10"/>
  <c r="L9"/>
  <c r="L8"/>
  <c r="L7"/>
  <c r="J15"/>
  <c r="J14"/>
  <c r="J12"/>
  <c r="Q12" s="1"/>
  <c r="J11"/>
  <c r="J10"/>
  <c r="Q10" s="1"/>
  <c r="J9"/>
  <c r="J8"/>
  <c r="Q8" s="1"/>
  <c r="J7"/>
  <c r="H15"/>
  <c r="H14"/>
  <c r="H13"/>
  <c r="H12"/>
  <c r="H11"/>
  <c r="H10"/>
  <c r="H9"/>
  <c r="H8"/>
  <c r="H7"/>
  <c r="F15"/>
  <c r="F14"/>
  <c r="F13"/>
  <c r="F12"/>
  <c r="F11"/>
  <c r="F10"/>
  <c r="F9"/>
  <c r="F8"/>
  <c r="F6" s="1"/>
  <c r="F16" s="1"/>
  <c r="F7"/>
  <c r="D15"/>
  <c r="D14"/>
  <c r="D13"/>
  <c r="D12"/>
  <c r="D11"/>
  <c r="D10"/>
  <c r="D9"/>
  <c r="D8"/>
  <c r="D7"/>
  <c r="D6" s="1"/>
  <c r="D16" s="1"/>
  <c r="C15"/>
  <c r="C14"/>
  <c r="C13"/>
  <c r="C12"/>
  <c r="C11"/>
  <c r="C10"/>
  <c r="C9"/>
  <c r="C8"/>
  <c r="C6" s="1"/>
  <c r="C16" s="1"/>
  <c r="C7"/>
  <c r="L25"/>
  <c r="P15"/>
  <c r="Q14"/>
  <c r="P13"/>
  <c r="H6"/>
  <c r="H16" s="1"/>
  <c r="J25" i="62"/>
  <c r="J24"/>
  <c r="J23"/>
  <c r="J22"/>
  <c r="J21"/>
  <c r="H25"/>
  <c r="L25" s="1"/>
  <c r="H24"/>
  <c r="H23"/>
  <c r="H22"/>
  <c r="H21"/>
  <c r="F25"/>
  <c r="F24"/>
  <c r="F23"/>
  <c r="F22"/>
  <c r="F21"/>
  <c r="D25"/>
  <c r="D24"/>
  <c r="D23"/>
  <c r="D22"/>
  <c r="D21"/>
  <c r="N15"/>
  <c r="N14"/>
  <c r="Q14" s="1"/>
  <c r="N13"/>
  <c r="N12"/>
  <c r="P12" s="1"/>
  <c r="N11"/>
  <c r="N10"/>
  <c r="N9"/>
  <c r="N8"/>
  <c r="N7"/>
  <c r="L15"/>
  <c r="L14"/>
  <c r="L13"/>
  <c r="L12"/>
  <c r="L11"/>
  <c r="L10"/>
  <c r="L9"/>
  <c r="L8"/>
  <c r="L7"/>
  <c r="J15"/>
  <c r="J14"/>
  <c r="J12"/>
  <c r="J11"/>
  <c r="J10"/>
  <c r="J9"/>
  <c r="J8"/>
  <c r="J7"/>
  <c r="H15"/>
  <c r="H14"/>
  <c r="H13"/>
  <c r="H12"/>
  <c r="H11"/>
  <c r="H10"/>
  <c r="H9"/>
  <c r="H8"/>
  <c r="H7"/>
  <c r="F15"/>
  <c r="F14"/>
  <c r="F13"/>
  <c r="F12"/>
  <c r="F11"/>
  <c r="F10"/>
  <c r="F9"/>
  <c r="F8"/>
  <c r="F7"/>
  <c r="D15"/>
  <c r="D14"/>
  <c r="D13"/>
  <c r="D12"/>
  <c r="D11"/>
  <c r="D10"/>
  <c r="D9"/>
  <c r="D8"/>
  <c r="D7"/>
  <c r="C15"/>
  <c r="C14"/>
  <c r="C13"/>
  <c r="C12"/>
  <c r="C11"/>
  <c r="C10"/>
  <c r="C9"/>
  <c r="C8"/>
  <c r="C7"/>
  <c r="H26"/>
  <c r="P14"/>
  <c r="P10"/>
  <c r="P7"/>
  <c r="F6"/>
  <c r="F16" s="1"/>
  <c r="J25" i="61"/>
  <c r="J24"/>
  <c r="J23"/>
  <c r="J22"/>
  <c r="J21"/>
  <c r="H25"/>
  <c r="L25" s="1"/>
  <c r="H24"/>
  <c r="H23"/>
  <c r="L23" s="1"/>
  <c r="H22"/>
  <c r="H21"/>
  <c r="H26" s="1"/>
  <c r="F25"/>
  <c r="F24"/>
  <c r="F23"/>
  <c r="F22"/>
  <c r="F26" s="1"/>
  <c r="F21"/>
  <c r="D25"/>
  <c r="D24"/>
  <c r="D23"/>
  <c r="D22"/>
  <c r="D21"/>
  <c r="N15"/>
  <c r="N14"/>
  <c r="N13"/>
  <c r="N12"/>
  <c r="N11"/>
  <c r="N10"/>
  <c r="N9"/>
  <c r="N8"/>
  <c r="N7"/>
  <c r="L15"/>
  <c r="L14"/>
  <c r="L13"/>
  <c r="L12"/>
  <c r="L11"/>
  <c r="L10"/>
  <c r="L9"/>
  <c r="L8"/>
  <c r="L7"/>
  <c r="J15"/>
  <c r="J14"/>
  <c r="J12"/>
  <c r="J11"/>
  <c r="J10"/>
  <c r="J9"/>
  <c r="J8"/>
  <c r="J7"/>
  <c r="H15"/>
  <c r="H14"/>
  <c r="H13"/>
  <c r="P13" s="1"/>
  <c r="H12"/>
  <c r="H11"/>
  <c r="H10"/>
  <c r="H9"/>
  <c r="H8"/>
  <c r="H7"/>
  <c r="F15"/>
  <c r="F14"/>
  <c r="F13"/>
  <c r="F12"/>
  <c r="F11"/>
  <c r="F10"/>
  <c r="F9"/>
  <c r="F8"/>
  <c r="F7"/>
  <c r="D15"/>
  <c r="D14"/>
  <c r="D13"/>
  <c r="D12"/>
  <c r="D11"/>
  <c r="D10"/>
  <c r="D9"/>
  <c r="D8"/>
  <c r="D7"/>
  <c r="C15"/>
  <c r="C14"/>
  <c r="C13"/>
  <c r="C12"/>
  <c r="C11"/>
  <c r="C10"/>
  <c r="C9"/>
  <c r="C8"/>
  <c r="C7"/>
  <c r="L22"/>
  <c r="D26"/>
  <c r="P15"/>
  <c r="Q14"/>
  <c r="P11"/>
  <c r="P9"/>
  <c r="F6"/>
  <c r="F16" s="1"/>
  <c r="J25" i="60"/>
  <c r="J24"/>
  <c r="J23"/>
  <c r="J22"/>
  <c r="J21"/>
  <c r="H25"/>
  <c r="L25" s="1"/>
  <c r="H24"/>
  <c r="H23"/>
  <c r="H22"/>
  <c r="H21"/>
  <c r="F25"/>
  <c r="F24"/>
  <c r="F23"/>
  <c r="F22"/>
  <c r="F21"/>
  <c r="D25"/>
  <c r="D24"/>
  <c r="D23"/>
  <c r="D22"/>
  <c r="D21"/>
  <c r="N15"/>
  <c r="N14"/>
  <c r="Q14" s="1"/>
  <c r="N13"/>
  <c r="N12"/>
  <c r="N11"/>
  <c r="N10"/>
  <c r="N9"/>
  <c r="N8"/>
  <c r="N7"/>
  <c r="L15"/>
  <c r="L14"/>
  <c r="L13"/>
  <c r="L12"/>
  <c r="L11"/>
  <c r="L10"/>
  <c r="L9"/>
  <c r="L8"/>
  <c r="L7"/>
  <c r="J15"/>
  <c r="J14"/>
  <c r="J12"/>
  <c r="J11"/>
  <c r="J10"/>
  <c r="J9"/>
  <c r="J8"/>
  <c r="J7"/>
  <c r="H15"/>
  <c r="H14"/>
  <c r="H13"/>
  <c r="H12"/>
  <c r="H11"/>
  <c r="H10"/>
  <c r="H9"/>
  <c r="H8"/>
  <c r="H7"/>
  <c r="F15"/>
  <c r="F14"/>
  <c r="F13"/>
  <c r="F12"/>
  <c r="F11"/>
  <c r="F10"/>
  <c r="F9"/>
  <c r="F8"/>
  <c r="F7"/>
  <c r="D15"/>
  <c r="D14"/>
  <c r="D13"/>
  <c r="D12"/>
  <c r="D11"/>
  <c r="D10"/>
  <c r="D9"/>
  <c r="D8"/>
  <c r="D7"/>
  <c r="C15"/>
  <c r="C14"/>
  <c r="C13"/>
  <c r="C12"/>
  <c r="C11"/>
  <c r="C10"/>
  <c r="C9"/>
  <c r="C8"/>
  <c r="C7"/>
  <c r="H26"/>
  <c r="P7"/>
  <c r="L15" i="59"/>
  <c r="L14"/>
  <c r="L13"/>
  <c r="L12"/>
  <c r="L11"/>
  <c r="L10"/>
  <c r="L9"/>
  <c r="L8"/>
  <c r="L7"/>
  <c r="J15"/>
  <c r="J14"/>
  <c r="J12"/>
  <c r="J11"/>
  <c r="J10"/>
  <c r="J9"/>
  <c r="J8"/>
  <c r="J7"/>
  <c r="H15"/>
  <c r="H14"/>
  <c r="H13"/>
  <c r="H12"/>
  <c r="H11"/>
  <c r="H10"/>
  <c r="H9"/>
  <c r="H8"/>
  <c r="H7"/>
  <c r="J25" i="58"/>
  <c r="J24"/>
  <c r="J23"/>
  <c r="J22"/>
  <c r="J21"/>
  <c r="H25"/>
  <c r="H24"/>
  <c r="H23"/>
  <c r="H22"/>
  <c r="H21"/>
  <c r="F25"/>
  <c r="F24"/>
  <c r="F23"/>
  <c r="F22"/>
  <c r="F21"/>
  <c r="D25"/>
  <c r="D24"/>
  <c r="D23"/>
  <c r="D22"/>
  <c r="D21"/>
  <c r="N15"/>
  <c r="N14"/>
  <c r="N13"/>
  <c r="N12"/>
  <c r="Q12" s="1"/>
  <c r="N11"/>
  <c r="N10"/>
  <c r="N9"/>
  <c r="N8"/>
  <c r="N7"/>
  <c r="L15"/>
  <c r="L14"/>
  <c r="L13"/>
  <c r="L12"/>
  <c r="L11"/>
  <c r="L10"/>
  <c r="L9"/>
  <c r="L8"/>
  <c r="L7"/>
  <c r="J15"/>
  <c r="J14"/>
  <c r="J13"/>
  <c r="J12"/>
  <c r="J11"/>
  <c r="J10"/>
  <c r="J9"/>
  <c r="J8"/>
  <c r="J7"/>
  <c r="H15"/>
  <c r="H14"/>
  <c r="H13"/>
  <c r="H12"/>
  <c r="H11"/>
  <c r="H10"/>
  <c r="H9"/>
  <c r="H8"/>
  <c r="H7"/>
  <c r="F15"/>
  <c r="F14"/>
  <c r="F13"/>
  <c r="F12"/>
  <c r="F11"/>
  <c r="F10"/>
  <c r="F9"/>
  <c r="F8"/>
  <c r="F7"/>
  <c r="D15"/>
  <c r="D14"/>
  <c r="D13"/>
  <c r="D12"/>
  <c r="D11"/>
  <c r="D10"/>
  <c r="D9"/>
  <c r="D8"/>
  <c r="D7"/>
  <c r="C15"/>
  <c r="C14"/>
  <c r="C13"/>
  <c r="C12"/>
  <c r="C11"/>
  <c r="C10"/>
  <c r="C9"/>
  <c r="C8"/>
  <c r="C6" s="1"/>
  <c r="C16" s="1"/>
  <c r="C7"/>
  <c r="J26"/>
  <c r="Q8"/>
  <c r="J25" i="57"/>
  <c r="L25" s="1"/>
  <c r="J24"/>
  <c r="J23"/>
  <c r="J22"/>
  <c r="J21"/>
  <c r="H25"/>
  <c r="H24"/>
  <c r="H23"/>
  <c r="H22"/>
  <c r="H21"/>
  <c r="F25"/>
  <c r="F24"/>
  <c r="F23"/>
  <c r="F22"/>
  <c r="F21"/>
  <c r="D25"/>
  <c r="D24"/>
  <c r="D23"/>
  <c r="D22"/>
  <c r="D21"/>
  <c r="N15"/>
  <c r="N14"/>
  <c r="N13"/>
  <c r="N12"/>
  <c r="N11"/>
  <c r="N10"/>
  <c r="N9"/>
  <c r="N8"/>
  <c r="N7"/>
  <c r="P7" s="1"/>
  <c r="L15"/>
  <c r="L14"/>
  <c r="L13"/>
  <c r="L12"/>
  <c r="L11"/>
  <c r="L10"/>
  <c r="L9"/>
  <c r="L8"/>
  <c r="L7"/>
  <c r="J15"/>
  <c r="J14"/>
  <c r="J13"/>
  <c r="J12"/>
  <c r="J11"/>
  <c r="J10"/>
  <c r="J9"/>
  <c r="J8"/>
  <c r="J7"/>
  <c r="H15"/>
  <c r="H14"/>
  <c r="H13"/>
  <c r="H12"/>
  <c r="H11"/>
  <c r="H10"/>
  <c r="H9"/>
  <c r="H8"/>
  <c r="H7"/>
  <c r="F15"/>
  <c r="F14"/>
  <c r="F13"/>
  <c r="F12"/>
  <c r="F11"/>
  <c r="F10"/>
  <c r="F9"/>
  <c r="F8"/>
  <c r="F7"/>
  <c r="D15"/>
  <c r="D14"/>
  <c r="D13"/>
  <c r="D12"/>
  <c r="D11"/>
  <c r="D10"/>
  <c r="D9"/>
  <c r="D8"/>
  <c r="D6" s="1"/>
  <c r="D16" s="1"/>
  <c r="D7"/>
  <c r="C15"/>
  <c r="C14"/>
  <c r="C13"/>
  <c r="C12"/>
  <c r="C11"/>
  <c r="C10"/>
  <c r="C9"/>
  <c r="C8"/>
  <c r="C7"/>
  <c r="H26"/>
  <c r="Q14"/>
  <c r="P9"/>
  <c r="L6"/>
  <c r="H25" i="56"/>
  <c r="L15"/>
  <c r="L14"/>
  <c r="L13"/>
  <c r="L12"/>
  <c r="L11"/>
  <c r="L10"/>
  <c r="L9"/>
  <c r="L8"/>
  <c r="L7"/>
  <c r="J15"/>
  <c r="J14"/>
  <c r="J13"/>
  <c r="J12"/>
  <c r="J11"/>
  <c r="J10"/>
  <c r="J9"/>
  <c r="J8"/>
  <c r="J7"/>
  <c r="H15"/>
  <c r="H14"/>
  <c r="H13"/>
  <c r="H12"/>
  <c r="H11"/>
  <c r="H10"/>
  <c r="H9"/>
  <c r="H8"/>
  <c r="H7"/>
  <c r="D11"/>
  <c r="D9"/>
  <c r="C15"/>
  <c r="J25" i="55"/>
  <c r="J24"/>
  <c r="L24" s="1"/>
  <c r="J23"/>
  <c r="J22"/>
  <c r="L22" s="1"/>
  <c r="J21"/>
  <c r="H25"/>
  <c r="H24"/>
  <c r="H23"/>
  <c r="L23" s="1"/>
  <c r="H22"/>
  <c r="H21"/>
  <c r="H26" s="1"/>
  <c r="F25"/>
  <c r="F24"/>
  <c r="F23"/>
  <c r="F22"/>
  <c r="F21"/>
  <c r="D25"/>
  <c r="D24"/>
  <c r="D23"/>
  <c r="D22"/>
  <c r="D21"/>
  <c r="D26" s="1"/>
  <c r="N15"/>
  <c r="N14"/>
  <c r="P14" s="1"/>
  <c r="N13"/>
  <c r="N12"/>
  <c r="Q12" s="1"/>
  <c r="N11"/>
  <c r="N10"/>
  <c r="N9"/>
  <c r="N8"/>
  <c r="N7"/>
  <c r="L15"/>
  <c r="L14"/>
  <c r="L13"/>
  <c r="L12"/>
  <c r="L11"/>
  <c r="L10"/>
  <c r="L9"/>
  <c r="L8"/>
  <c r="L7"/>
  <c r="L6" s="1"/>
  <c r="L16" s="1"/>
  <c r="J15"/>
  <c r="J14"/>
  <c r="J13"/>
  <c r="J12"/>
  <c r="J11"/>
  <c r="J10"/>
  <c r="J9"/>
  <c r="J8"/>
  <c r="J7"/>
  <c r="H15"/>
  <c r="H14"/>
  <c r="H13"/>
  <c r="H12"/>
  <c r="H11"/>
  <c r="H10"/>
  <c r="H9"/>
  <c r="H8"/>
  <c r="H7"/>
  <c r="H6" s="1"/>
  <c r="H16" s="1"/>
  <c r="F15"/>
  <c r="F14"/>
  <c r="F13"/>
  <c r="F12"/>
  <c r="F11"/>
  <c r="F10"/>
  <c r="F9"/>
  <c r="F8"/>
  <c r="F6" s="1"/>
  <c r="F16" s="1"/>
  <c r="F7"/>
  <c r="D15"/>
  <c r="D14"/>
  <c r="D13"/>
  <c r="D12"/>
  <c r="D11"/>
  <c r="D10"/>
  <c r="D9"/>
  <c r="D8"/>
  <c r="D7"/>
  <c r="D6" s="1"/>
  <c r="C15"/>
  <c r="C14"/>
  <c r="C13"/>
  <c r="C12"/>
  <c r="C11"/>
  <c r="C10"/>
  <c r="C9"/>
  <c r="C8"/>
  <c r="C7"/>
  <c r="L25"/>
  <c r="J26"/>
  <c r="Q14"/>
  <c r="J6"/>
  <c r="J16" s="1"/>
  <c r="J25" i="54"/>
  <c r="J24"/>
  <c r="J23"/>
  <c r="L23" s="1"/>
  <c r="J22"/>
  <c r="J21"/>
  <c r="H25"/>
  <c r="H24"/>
  <c r="L24" s="1"/>
  <c r="H23"/>
  <c r="H22"/>
  <c r="L22" s="1"/>
  <c r="H21"/>
  <c r="F25"/>
  <c r="F24"/>
  <c r="F23"/>
  <c r="F22"/>
  <c r="F21"/>
  <c r="F26" s="1"/>
  <c r="D25"/>
  <c r="D24"/>
  <c r="D23"/>
  <c r="D22"/>
  <c r="D26" s="1"/>
  <c r="D21"/>
  <c r="N15"/>
  <c r="N14"/>
  <c r="N13"/>
  <c r="N12"/>
  <c r="N11"/>
  <c r="N10"/>
  <c r="N9"/>
  <c r="P9" s="1"/>
  <c r="N8"/>
  <c r="N7"/>
  <c r="P7" s="1"/>
  <c r="L15"/>
  <c r="L14"/>
  <c r="L13"/>
  <c r="L12"/>
  <c r="L11"/>
  <c r="L10"/>
  <c r="L9"/>
  <c r="L8"/>
  <c r="L7"/>
  <c r="J15"/>
  <c r="J14"/>
  <c r="J13"/>
  <c r="J12"/>
  <c r="J11"/>
  <c r="J10"/>
  <c r="J9"/>
  <c r="J8"/>
  <c r="J7"/>
  <c r="H15"/>
  <c r="H14"/>
  <c r="H13"/>
  <c r="H12"/>
  <c r="H11"/>
  <c r="H10"/>
  <c r="H9"/>
  <c r="H8"/>
  <c r="H6" s="1"/>
  <c r="H16" s="1"/>
  <c r="H7"/>
  <c r="F15"/>
  <c r="F14"/>
  <c r="F13" i="53"/>
  <c r="F13" i="54"/>
  <c r="F12"/>
  <c r="F11"/>
  <c r="F10"/>
  <c r="F9"/>
  <c r="F8"/>
  <c r="F6" s="1"/>
  <c r="F7"/>
  <c r="D15"/>
  <c r="D14"/>
  <c r="D13"/>
  <c r="D12"/>
  <c r="D11"/>
  <c r="D10"/>
  <c r="D9"/>
  <c r="D8"/>
  <c r="D7"/>
  <c r="C15"/>
  <c r="C14"/>
  <c r="C13"/>
  <c r="C12"/>
  <c r="C11"/>
  <c r="C10"/>
  <c r="C9"/>
  <c r="C8"/>
  <c r="C6" s="1"/>
  <c r="C16" s="1"/>
  <c r="C7"/>
  <c r="L25"/>
  <c r="J26"/>
  <c r="P15"/>
  <c r="Q14"/>
  <c r="P13"/>
  <c r="Q10"/>
  <c r="P10"/>
  <c r="Q8"/>
  <c r="L6"/>
  <c r="L16" s="1"/>
  <c r="J25" i="53"/>
  <c r="J24"/>
  <c r="J23"/>
  <c r="L23" s="1"/>
  <c r="J22"/>
  <c r="J21"/>
  <c r="H25"/>
  <c r="H24"/>
  <c r="L24" s="1"/>
  <c r="H23"/>
  <c r="H22"/>
  <c r="L22" s="1"/>
  <c r="H21"/>
  <c r="F25"/>
  <c r="F24"/>
  <c r="F23"/>
  <c r="F22"/>
  <c r="F21"/>
  <c r="F26" s="1"/>
  <c r="D25"/>
  <c r="D24"/>
  <c r="D23"/>
  <c r="D22"/>
  <c r="D26" s="1"/>
  <c r="D21"/>
  <c r="N15"/>
  <c r="N14"/>
  <c r="N13"/>
  <c r="N12"/>
  <c r="N11"/>
  <c r="N10"/>
  <c r="N9"/>
  <c r="N8"/>
  <c r="N7"/>
  <c r="N6" s="1"/>
  <c r="N16" s="1"/>
  <c r="L15"/>
  <c r="L14"/>
  <c r="L13"/>
  <c r="L12"/>
  <c r="L11"/>
  <c r="L10"/>
  <c r="L9"/>
  <c r="L8"/>
  <c r="L7"/>
  <c r="J15"/>
  <c r="J14"/>
  <c r="J13"/>
  <c r="J12"/>
  <c r="J11"/>
  <c r="J10"/>
  <c r="J9"/>
  <c r="J8"/>
  <c r="J7"/>
  <c r="J6" s="1"/>
  <c r="J16" s="1"/>
  <c r="H15"/>
  <c r="H14"/>
  <c r="H13"/>
  <c r="H12"/>
  <c r="H11"/>
  <c r="H10"/>
  <c r="H9"/>
  <c r="H8"/>
  <c r="H7"/>
  <c r="F15"/>
  <c r="F14"/>
  <c r="F12"/>
  <c r="F11"/>
  <c r="F10"/>
  <c r="F9"/>
  <c r="F8"/>
  <c r="F6" s="1"/>
  <c r="F16" s="1"/>
  <c r="F7"/>
  <c r="D15"/>
  <c r="D14"/>
  <c r="D13"/>
  <c r="D12"/>
  <c r="D11"/>
  <c r="D10"/>
  <c r="D9"/>
  <c r="D8"/>
  <c r="D7"/>
  <c r="C15"/>
  <c r="C14"/>
  <c r="C13"/>
  <c r="C12"/>
  <c r="C11"/>
  <c r="C10"/>
  <c r="C9"/>
  <c r="C8"/>
  <c r="C7"/>
  <c r="L25"/>
  <c r="J26"/>
  <c r="P15"/>
  <c r="Q14"/>
  <c r="P13"/>
  <c r="Q10"/>
  <c r="P9"/>
  <c r="C6"/>
  <c r="C16" s="1"/>
  <c r="J25" i="52"/>
  <c r="J24"/>
  <c r="L24" s="1"/>
  <c r="J23"/>
  <c r="J22"/>
  <c r="L22" s="1"/>
  <c r="J21"/>
  <c r="H25"/>
  <c r="H24"/>
  <c r="H23"/>
  <c r="L23" s="1"/>
  <c r="H22"/>
  <c r="H21"/>
  <c r="H26" s="1"/>
  <c r="F25"/>
  <c r="F24"/>
  <c r="F23"/>
  <c r="F22"/>
  <c r="F26" s="1"/>
  <c r="F21"/>
  <c r="D25"/>
  <c r="D24"/>
  <c r="D23"/>
  <c r="D22"/>
  <c r="D21"/>
  <c r="D26" s="1"/>
  <c r="N15"/>
  <c r="N14"/>
  <c r="P14" s="1"/>
  <c r="N13"/>
  <c r="N12"/>
  <c r="N11"/>
  <c r="N10"/>
  <c r="N9"/>
  <c r="N8"/>
  <c r="N7"/>
  <c r="L15"/>
  <c r="L14"/>
  <c r="L13"/>
  <c r="L12"/>
  <c r="L11"/>
  <c r="L10"/>
  <c r="L9"/>
  <c r="L8"/>
  <c r="L7"/>
  <c r="J15"/>
  <c r="J14"/>
  <c r="Q14" s="1"/>
  <c r="J13"/>
  <c r="J12"/>
  <c r="J11"/>
  <c r="J10"/>
  <c r="J9"/>
  <c r="J8"/>
  <c r="J6" s="1"/>
  <c r="J16" s="1"/>
  <c r="J7"/>
  <c r="H15"/>
  <c r="H14"/>
  <c r="H13"/>
  <c r="H12"/>
  <c r="H11"/>
  <c r="H10"/>
  <c r="H9"/>
  <c r="H8"/>
  <c r="H7"/>
  <c r="H6" s="1"/>
  <c r="H16" s="1"/>
  <c r="F15"/>
  <c r="F14"/>
  <c r="F13"/>
  <c r="F12"/>
  <c r="F11"/>
  <c r="F10"/>
  <c r="F9"/>
  <c r="F8"/>
  <c r="F6" s="1"/>
  <c r="F16" s="1"/>
  <c r="F7"/>
  <c r="D15"/>
  <c r="D14"/>
  <c r="D13"/>
  <c r="D12"/>
  <c r="D11"/>
  <c r="D10"/>
  <c r="D9"/>
  <c r="D8"/>
  <c r="D7"/>
  <c r="C15"/>
  <c r="C14"/>
  <c r="C13"/>
  <c r="C12"/>
  <c r="C11"/>
  <c r="C10"/>
  <c r="C9"/>
  <c r="C8"/>
  <c r="C6" s="1"/>
  <c r="C16" s="1"/>
  <c r="C7"/>
  <c r="L25"/>
  <c r="J26"/>
  <c r="P15"/>
  <c r="D6"/>
  <c r="D16" s="1"/>
  <c r="J25" i="51"/>
  <c r="J24"/>
  <c r="J23"/>
  <c r="J22"/>
  <c r="L22" s="1"/>
  <c r="J21"/>
  <c r="H25"/>
  <c r="H24"/>
  <c r="H23"/>
  <c r="H22"/>
  <c r="H21"/>
  <c r="F25"/>
  <c r="F24"/>
  <c r="F23"/>
  <c r="F22"/>
  <c r="F21"/>
  <c r="D25"/>
  <c r="D24"/>
  <c r="D23"/>
  <c r="D22"/>
  <c r="D21"/>
  <c r="N15"/>
  <c r="N14"/>
  <c r="N13"/>
  <c r="N12"/>
  <c r="Q12" s="1"/>
  <c r="N11"/>
  <c r="N10"/>
  <c r="N9"/>
  <c r="N8"/>
  <c r="N7"/>
  <c r="L15"/>
  <c r="L14"/>
  <c r="L13"/>
  <c r="L12"/>
  <c r="L11"/>
  <c r="L10"/>
  <c r="L9"/>
  <c r="L8"/>
  <c r="L7"/>
  <c r="L6" s="1"/>
  <c r="L16" s="1"/>
  <c r="J15"/>
  <c r="J14"/>
  <c r="J13"/>
  <c r="J12"/>
  <c r="J11"/>
  <c r="J10"/>
  <c r="J9"/>
  <c r="J8"/>
  <c r="J7"/>
  <c r="F15"/>
  <c r="H15"/>
  <c r="H14"/>
  <c r="H13"/>
  <c r="H12"/>
  <c r="H11"/>
  <c r="H10"/>
  <c r="P10" s="1"/>
  <c r="H9"/>
  <c r="H8"/>
  <c r="H7"/>
  <c r="F14"/>
  <c r="F13"/>
  <c r="F12"/>
  <c r="F11"/>
  <c r="F10"/>
  <c r="F9"/>
  <c r="F8"/>
  <c r="F7"/>
  <c r="D15"/>
  <c r="D14"/>
  <c r="D13"/>
  <c r="D12"/>
  <c r="D11"/>
  <c r="D10"/>
  <c r="D9"/>
  <c r="D8"/>
  <c r="D7"/>
  <c r="C15"/>
  <c r="C14"/>
  <c r="C13"/>
  <c r="C12"/>
  <c r="C11"/>
  <c r="C10"/>
  <c r="C9"/>
  <c r="C8"/>
  <c r="C6" s="1"/>
  <c r="C16" s="1"/>
  <c r="C7"/>
  <c r="L24"/>
  <c r="F26"/>
  <c r="P15"/>
  <c r="Q14"/>
  <c r="Q8"/>
  <c r="H6"/>
  <c r="H16" s="1"/>
  <c r="J25" i="50"/>
  <c r="L25" s="1"/>
  <c r="J24"/>
  <c r="J23"/>
  <c r="J22"/>
  <c r="J21"/>
  <c r="H25"/>
  <c r="H24"/>
  <c r="H23"/>
  <c r="H22"/>
  <c r="H26" s="1"/>
  <c r="H21"/>
  <c r="F25"/>
  <c r="F24"/>
  <c r="F23"/>
  <c r="F22"/>
  <c r="F21"/>
  <c r="D25"/>
  <c r="D24"/>
  <c r="D23"/>
  <c r="D22"/>
  <c r="D21"/>
  <c r="N15"/>
  <c r="N14"/>
  <c r="N13"/>
  <c r="P13" s="1"/>
  <c r="N12"/>
  <c r="N11"/>
  <c r="N10"/>
  <c r="N9"/>
  <c r="N8"/>
  <c r="N7"/>
  <c r="L15"/>
  <c r="L14"/>
  <c r="L13"/>
  <c r="L12"/>
  <c r="L11"/>
  <c r="L10"/>
  <c r="L9"/>
  <c r="L8"/>
  <c r="L7"/>
  <c r="J15"/>
  <c r="J14"/>
  <c r="J13"/>
  <c r="J12"/>
  <c r="J11"/>
  <c r="J10"/>
  <c r="J9"/>
  <c r="J8"/>
  <c r="J7"/>
  <c r="H15"/>
  <c r="H14"/>
  <c r="H13"/>
  <c r="H12"/>
  <c r="H11"/>
  <c r="H10"/>
  <c r="H9"/>
  <c r="H8"/>
  <c r="H7"/>
  <c r="F15"/>
  <c r="F14"/>
  <c r="F13"/>
  <c r="F12"/>
  <c r="F11"/>
  <c r="F10"/>
  <c r="F9"/>
  <c r="F8"/>
  <c r="F7"/>
  <c r="D15"/>
  <c r="D14"/>
  <c r="D13"/>
  <c r="D12"/>
  <c r="D11"/>
  <c r="D10"/>
  <c r="D9"/>
  <c r="D8"/>
  <c r="D7"/>
  <c r="C15"/>
  <c r="C14"/>
  <c r="C13"/>
  <c r="C12"/>
  <c r="C11"/>
  <c r="C10"/>
  <c r="C9"/>
  <c r="C8"/>
  <c r="C7"/>
  <c r="L23"/>
  <c r="P15"/>
  <c r="H6"/>
  <c r="H16" s="1"/>
  <c r="J25" i="109"/>
  <c r="J24"/>
  <c r="J23"/>
  <c r="J22"/>
  <c r="J25" i="80"/>
  <c r="J25" i="59"/>
  <c r="J24"/>
  <c r="J23"/>
  <c r="J22"/>
  <c r="J25" i="56"/>
  <c r="L25" s="1"/>
  <c r="J24"/>
  <c r="J23"/>
  <c r="J22"/>
  <c r="H25" i="109"/>
  <c r="H24"/>
  <c r="H23"/>
  <c r="H22"/>
  <c r="H27" i="80"/>
  <c r="H26"/>
  <c r="H25"/>
  <c r="H24"/>
  <c r="H25" i="59"/>
  <c r="H24"/>
  <c r="H23"/>
  <c r="H22"/>
  <c r="H24" i="56"/>
  <c r="H23"/>
  <c r="H22"/>
  <c r="H80" i="47"/>
  <c r="F25" i="109"/>
  <c r="F24"/>
  <c r="F23"/>
  <c r="F22"/>
  <c r="H68" i="47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39"/>
  <c r="H38"/>
  <c r="G37"/>
  <c r="F37"/>
  <c r="F26" i="80" s="1"/>
  <c r="E37" i="47"/>
  <c r="D37"/>
  <c r="F24" i="80" s="1"/>
  <c r="C37" i="4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G16"/>
  <c r="F25" i="59" s="1"/>
  <c r="F16" i="47"/>
  <c r="E16"/>
  <c r="F23" i="59" s="1"/>
  <c r="D16" i="47"/>
  <c r="F22" i="59" s="1"/>
  <c r="C16" i="47"/>
  <c r="H15"/>
  <c r="H14"/>
  <c r="G13"/>
  <c r="F25" i="56" s="1"/>
  <c r="F13" i="47"/>
  <c r="F24" i="56" s="1"/>
  <c r="E13" i="47"/>
  <c r="F23" i="56" s="1"/>
  <c r="D13" i="47"/>
  <c r="F22" i="56" s="1"/>
  <c r="C13" i="47"/>
  <c r="H12"/>
  <c r="H11"/>
  <c r="H10"/>
  <c r="H9"/>
  <c r="H8"/>
  <c r="H7"/>
  <c r="G6"/>
  <c r="F6"/>
  <c r="E6"/>
  <c r="D6"/>
  <c r="C6"/>
  <c r="D25" i="109"/>
  <c r="D24"/>
  <c r="D23"/>
  <c r="D22"/>
  <c r="D27" i="80"/>
  <c r="D26"/>
  <c r="D25"/>
  <c r="D24"/>
  <c r="D25" i="59"/>
  <c r="D24"/>
  <c r="D23"/>
  <c r="D21"/>
  <c r="D25" i="56"/>
  <c r="D24"/>
  <c r="D23"/>
  <c r="D22"/>
  <c r="J26" i="61" l="1"/>
  <c r="D6"/>
  <c r="D16" s="1"/>
  <c r="H6"/>
  <c r="H16" s="1"/>
  <c r="Q8"/>
  <c r="Q10"/>
  <c r="Q12"/>
  <c r="L24"/>
  <c r="Q12" i="52"/>
  <c r="L6" i="50"/>
  <c r="Q8"/>
  <c r="Q10"/>
  <c r="Q14"/>
  <c r="D26"/>
  <c r="L22"/>
  <c r="L24"/>
  <c r="F6" i="51"/>
  <c r="F16" s="1"/>
  <c r="J6"/>
  <c r="J16" s="1"/>
  <c r="N6"/>
  <c r="N16" s="1"/>
  <c r="P9"/>
  <c r="P11"/>
  <c r="D26"/>
  <c r="H26"/>
  <c r="L23"/>
  <c r="L25"/>
  <c r="P7" i="55"/>
  <c r="C6" i="57"/>
  <c r="C16" s="1"/>
  <c r="P11"/>
  <c r="P15"/>
  <c r="J6"/>
  <c r="J16" s="1"/>
  <c r="Q8"/>
  <c r="D26"/>
  <c r="F26"/>
  <c r="L23"/>
  <c r="L22"/>
  <c r="L24"/>
  <c r="F6" i="58"/>
  <c r="F16" s="1"/>
  <c r="J6"/>
  <c r="J16" s="1"/>
  <c r="L6"/>
  <c r="L16" s="1"/>
  <c r="P7"/>
  <c r="P9"/>
  <c r="P11"/>
  <c r="P13"/>
  <c r="P15"/>
  <c r="D26"/>
  <c r="L23"/>
  <c r="L25"/>
  <c r="C6" i="60"/>
  <c r="C16" s="1"/>
  <c r="F6"/>
  <c r="F16" s="1"/>
  <c r="H6"/>
  <c r="H16" s="1"/>
  <c r="Q10"/>
  <c r="Q12"/>
  <c r="N6"/>
  <c r="D26"/>
  <c r="F26"/>
  <c r="L22"/>
  <c r="L24"/>
  <c r="J26"/>
  <c r="C6" i="62"/>
  <c r="D6"/>
  <c r="D16" s="1"/>
  <c r="H6"/>
  <c r="H16" s="1"/>
  <c r="Q8"/>
  <c r="Q10"/>
  <c r="Q12"/>
  <c r="L6"/>
  <c r="L16" s="1"/>
  <c r="N6"/>
  <c r="N16" s="1"/>
  <c r="P9"/>
  <c r="P13"/>
  <c r="D26"/>
  <c r="F26"/>
  <c r="L22"/>
  <c r="L24"/>
  <c r="L23"/>
  <c r="C6" i="64"/>
  <c r="C16" s="1"/>
  <c r="D6"/>
  <c r="D16" s="1"/>
  <c r="F6"/>
  <c r="D26"/>
  <c r="F26"/>
  <c r="L23"/>
  <c r="L25"/>
  <c r="J26"/>
  <c r="L26" s="1"/>
  <c r="L24"/>
  <c r="C6" i="67"/>
  <c r="C16" s="1"/>
  <c r="F6"/>
  <c r="F16" s="1"/>
  <c r="L6"/>
  <c r="L16" s="1"/>
  <c r="Q8"/>
  <c r="Q10"/>
  <c r="P12"/>
  <c r="Q14"/>
  <c r="F26"/>
  <c r="L23"/>
  <c r="L25"/>
  <c r="J26"/>
  <c r="D6" i="68"/>
  <c r="D16" s="1"/>
  <c r="H6"/>
  <c r="H16" s="1"/>
  <c r="Q8"/>
  <c r="Q10"/>
  <c r="F26"/>
  <c r="J26"/>
  <c r="L23"/>
  <c r="L25"/>
  <c r="C6" i="69"/>
  <c r="C16" s="1"/>
  <c r="F6"/>
  <c r="F16" s="1"/>
  <c r="N6"/>
  <c r="N16" s="1"/>
  <c r="P9"/>
  <c r="P11"/>
  <c r="P13"/>
  <c r="F26"/>
  <c r="L23"/>
  <c r="Q14" i="71"/>
  <c r="Q14" i="72"/>
  <c r="P7" i="77"/>
  <c r="P15"/>
  <c r="Q10" i="52"/>
  <c r="Q10" i="55"/>
  <c r="Q10" i="58"/>
  <c r="Q14"/>
  <c r="P11" i="63"/>
  <c r="P7" i="66"/>
  <c r="P11"/>
  <c r="P15"/>
  <c r="P15" i="74"/>
  <c r="N6" i="75"/>
  <c r="N16" s="1"/>
  <c r="P7"/>
  <c r="P11"/>
  <c r="Q8" i="76"/>
  <c r="N6"/>
  <c r="N16" s="1"/>
  <c r="Q14"/>
  <c r="J26"/>
  <c r="L22"/>
  <c r="Q14" i="78"/>
  <c r="C6" i="70"/>
  <c r="C16" s="1"/>
  <c r="L6"/>
  <c r="L16" s="1"/>
  <c r="L25"/>
  <c r="J26"/>
  <c r="F6" i="71"/>
  <c r="F16" s="1"/>
  <c r="H6"/>
  <c r="H16" s="1"/>
  <c r="Q8"/>
  <c r="Q10"/>
  <c r="N6"/>
  <c r="N16" s="1"/>
  <c r="Q11"/>
  <c r="F26"/>
  <c r="J26"/>
  <c r="L23"/>
  <c r="C6" i="72"/>
  <c r="C16" s="1"/>
  <c r="F6"/>
  <c r="F16" s="1"/>
  <c r="Q8"/>
  <c r="Q12"/>
  <c r="N6"/>
  <c r="N16" s="1"/>
  <c r="D26"/>
  <c r="L22"/>
  <c r="Q10" i="73"/>
  <c r="D26"/>
  <c r="L25"/>
  <c r="J26"/>
  <c r="C6"/>
  <c r="C16" s="1"/>
  <c r="F6"/>
  <c r="F16" s="1"/>
  <c r="D6" i="77"/>
  <c r="D16" s="1"/>
  <c r="H6"/>
  <c r="H16" s="1"/>
  <c r="P14"/>
  <c r="L23"/>
  <c r="L25"/>
  <c r="J26"/>
  <c r="D6" i="78"/>
  <c r="D16" s="1"/>
  <c r="F6"/>
  <c r="F16" s="1"/>
  <c r="H6"/>
  <c r="H16" s="1"/>
  <c r="P15"/>
  <c r="D26"/>
  <c r="J26"/>
  <c r="C6" i="79"/>
  <c r="D6"/>
  <c r="H6"/>
  <c r="H16" s="1"/>
  <c r="D6" i="83"/>
  <c r="D16" s="1"/>
  <c r="H6"/>
  <c r="H16" s="1"/>
  <c r="L6"/>
  <c r="L16" s="1"/>
  <c r="C6" i="87"/>
  <c r="C16" s="1"/>
  <c r="H6"/>
  <c r="H16" s="1"/>
  <c r="L6"/>
  <c r="L16" s="1"/>
  <c r="D26" i="88"/>
  <c r="F26"/>
  <c r="J26"/>
  <c r="L23"/>
  <c r="L25"/>
  <c r="D6" i="89"/>
  <c r="D16" s="1"/>
  <c r="F6"/>
  <c r="F16" s="1"/>
  <c r="J6"/>
  <c r="J16" s="1"/>
  <c r="L6"/>
  <c r="L16" s="1"/>
  <c r="C6" i="90"/>
  <c r="C16" s="1"/>
  <c r="F6"/>
  <c r="F16" s="1"/>
  <c r="D26" i="91"/>
  <c r="L22"/>
  <c r="L24"/>
  <c r="D26" i="92"/>
  <c r="H26"/>
  <c r="L22"/>
  <c r="L24"/>
  <c r="J6" i="93"/>
  <c r="J16" s="1"/>
  <c r="L6" i="85"/>
  <c r="P7" i="91"/>
  <c r="L24" i="102"/>
  <c r="L22" i="105"/>
  <c r="J26"/>
  <c r="L24" i="108"/>
  <c r="J28"/>
  <c r="D26" i="93"/>
  <c r="H26"/>
  <c r="L22"/>
  <c r="L24"/>
  <c r="D6" i="95"/>
  <c r="D16" s="1"/>
  <c r="J6"/>
  <c r="J16" s="1"/>
  <c r="F26"/>
  <c r="L23"/>
  <c r="J26"/>
  <c r="D26" i="96"/>
  <c r="H26"/>
  <c r="L23"/>
  <c r="L22"/>
  <c r="L24"/>
  <c r="J26" i="97"/>
  <c r="J26" i="98"/>
  <c r="F6"/>
  <c r="F16" s="1"/>
  <c r="D26" i="99"/>
  <c r="F26"/>
  <c r="J26"/>
  <c r="L23"/>
  <c r="L25"/>
  <c r="C6" i="101"/>
  <c r="C16" s="1"/>
  <c r="F6"/>
  <c r="F16" s="1"/>
  <c r="J6"/>
  <c r="J16" s="1"/>
  <c r="F26"/>
  <c r="J26"/>
  <c r="L23"/>
  <c r="L25"/>
  <c r="H6" i="102"/>
  <c r="H16" s="1"/>
  <c r="J26"/>
  <c r="J6" i="106"/>
  <c r="J16" s="1"/>
  <c r="L22"/>
  <c r="C6" i="104"/>
  <c r="C16" s="1"/>
  <c r="F6"/>
  <c r="F16" s="1"/>
  <c r="J6"/>
  <c r="J16" s="1"/>
  <c r="D26"/>
  <c r="F26"/>
  <c r="L22"/>
  <c r="L24"/>
  <c r="C6" i="105"/>
  <c r="D6"/>
  <c r="D16" s="1"/>
  <c r="L6"/>
  <c r="L16" s="1"/>
  <c r="L7" i="108"/>
  <c r="C6" i="111"/>
  <c r="C16" s="1"/>
  <c r="H6"/>
  <c r="H16" s="1"/>
  <c r="D26"/>
  <c r="H26"/>
  <c r="L23"/>
  <c r="L25"/>
  <c r="J26"/>
  <c r="F26" i="112"/>
  <c r="J26"/>
  <c r="D6" i="113"/>
  <c r="D16" s="1"/>
  <c r="L6"/>
  <c r="L16" s="1"/>
  <c r="H6" i="114"/>
  <c r="H16" s="1"/>
  <c r="C6"/>
  <c r="C16" s="1"/>
  <c r="D6" i="115"/>
  <c r="D16" s="1"/>
  <c r="D26"/>
  <c r="H28" i="116"/>
  <c r="N6" i="58"/>
  <c r="P7" i="51"/>
  <c r="P15" i="55"/>
  <c r="P12" i="58"/>
  <c r="P14"/>
  <c r="P7" i="74"/>
  <c r="Q10" i="78"/>
  <c r="Q12"/>
  <c r="N6"/>
  <c r="N16" s="1"/>
  <c r="P9" i="97"/>
  <c r="P13"/>
  <c r="N6" i="52"/>
  <c r="N16" s="1"/>
  <c r="P7" i="86"/>
  <c r="N6" i="87"/>
  <c r="N16" s="1"/>
  <c r="N6" i="101"/>
  <c r="N16" s="1"/>
  <c r="P14" i="103"/>
  <c r="N6"/>
  <c r="N16" s="1"/>
  <c r="P7" i="84"/>
  <c r="L16" i="85"/>
  <c r="P7" i="109"/>
  <c r="N6"/>
  <c r="N6" i="77"/>
  <c r="N16" s="1"/>
  <c r="Q10" i="57"/>
  <c r="Q12"/>
  <c r="L22" i="58"/>
  <c r="H26"/>
  <c r="P11" i="62"/>
  <c r="L22" i="63"/>
  <c r="H26"/>
  <c r="P14" i="64"/>
  <c r="D6" i="51"/>
  <c r="D16" s="1"/>
  <c r="H26" i="53"/>
  <c r="H26" i="54"/>
  <c r="N6" i="57"/>
  <c r="N16" s="1"/>
  <c r="P14" i="61"/>
  <c r="P7" i="63"/>
  <c r="P9" i="65"/>
  <c r="P11"/>
  <c r="P13"/>
  <c r="L22"/>
  <c r="H26"/>
  <c r="F6" i="57"/>
  <c r="F16" s="1"/>
  <c r="D6" i="58"/>
  <c r="D16" s="1"/>
  <c r="L24"/>
  <c r="H26" i="66"/>
  <c r="F26"/>
  <c r="F26" i="70"/>
  <c r="L22"/>
  <c r="H26" i="72"/>
  <c r="L23"/>
  <c r="L25"/>
  <c r="L22" i="73"/>
  <c r="P7" i="78"/>
  <c r="P9"/>
  <c r="P13"/>
  <c r="L22"/>
  <c r="H26"/>
  <c r="L22" i="79"/>
  <c r="H26"/>
  <c r="Q12" i="81"/>
  <c r="Q14"/>
  <c r="P9" i="82"/>
  <c r="P11"/>
  <c r="Q8" i="96"/>
  <c r="Q10"/>
  <c r="Q8" i="97"/>
  <c r="Q10"/>
  <c r="Q12"/>
  <c r="Q8" i="98"/>
  <c r="J6"/>
  <c r="J16" s="1"/>
  <c r="Q10"/>
  <c r="L22" i="77"/>
  <c r="L23" i="78"/>
  <c r="L25"/>
  <c r="F6" i="86"/>
  <c r="F6" i="87"/>
  <c r="H26" i="90"/>
  <c r="H26" i="91"/>
  <c r="H6" i="96"/>
  <c r="H16" s="1"/>
  <c r="P10"/>
  <c r="Q12"/>
  <c r="H6" i="98"/>
  <c r="H16" s="1"/>
  <c r="N6"/>
  <c r="N16" s="1"/>
  <c r="J6" i="102"/>
  <c r="J16" s="1"/>
  <c r="L6"/>
  <c r="L16" s="1"/>
  <c r="P7" i="105"/>
  <c r="H6"/>
  <c r="H16" s="1"/>
  <c r="H6" i="106"/>
  <c r="H16" s="1"/>
  <c r="C7" i="108"/>
  <c r="J7"/>
  <c r="J6" s="1"/>
  <c r="H26" i="110"/>
  <c r="H26" i="115"/>
  <c r="N6" i="97"/>
  <c r="N16" s="1"/>
  <c r="N6" i="54"/>
  <c r="J26" i="104"/>
  <c r="L24" i="75"/>
  <c r="L24" i="74"/>
  <c r="P17" i="108"/>
  <c r="L24" i="73"/>
  <c r="L24" i="77"/>
  <c r="L16" i="74"/>
  <c r="L16" i="50"/>
  <c r="P35" i="109"/>
  <c r="H6" i="70"/>
  <c r="H16" s="1"/>
  <c r="J26" i="57"/>
  <c r="L22" i="69"/>
  <c r="L24"/>
  <c r="H6" i="81"/>
  <c r="H16" s="1"/>
  <c r="D6" i="88"/>
  <c r="D16" s="1"/>
  <c r="D6" i="97"/>
  <c r="D16" s="1"/>
  <c r="L6" i="99"/>
  <c r="L16" s="1"/>
  <c r="H6" i="56"/>
  <c r="H16" s="1"/>
  <c r="L24" i="70"/>
  <c r="L7" i="116"/>
  <c r="L6" s="1"/>
  <c r="L18" s="1"/>
  <c r="H6" i="69"/>
  <c r="H16" s="1"/>
  <c r="N6" i="61"/>
  <c r="L6"/>
  <c r="L16" s="1"/>
  <c r="H6" i="59"/>
  <c r="H16" s="1"/>
  <c r="H6" i="64"/>
  <c r="H16" s="1"/>
  <c r="D82" i="47"/>
  <c r="P9" i="50"/>
  <c r="P11"/>
  <c r="J26"/>
  <c r="L6" i="52"/>
  <c r="L16" s="1"/>
  <c r="J6" i="54"/>
  <c r="J16" s="1"/>
  <c r="P11"/>
  <c r="P10" i="64"/>
  <c r="F6" i="79"/>
  <c r="F16" s="1"/>
  <c r="L6"/>
  <c r="L16" s="1"/>
  <c r="L23"/>
  <c r="L25"/>
  <c r="L6" i="84"/>
  <c r="L16" s="1"/>
  <c r="H26" i="85"/>
  <c r="P11" i="91"/>
  <c r="L6" i="104"/>
  <c r="L16" s="1"/>
  <c r="P35" i="50"/>
  <c r="P12" i="51"/>
  <c r="P14"/>
  <c r="P9" i="52"/>
  <c r="P11"/>
  <c r="P13"/>
  <c r="P10" i="53"/>
  <c r="P14"/>
  <c r="D6" i="54"/>
  <c r="D16" s="1"/>
  <c r="P9" i="55"/>
  <c r="P11"/>
  <c r="P13"/>
  <c r="F26" i="58"/>
  <c r="Q7" i="64"/>
  <c r="N6" i="79"/>
  <c r="N16" s="1"/>
  <c r="D7" i="82"/>
  <c r="P7" i="85"/>
  <c r="P11"/>
  <c r="L6" i="88"/>
  <c r="L16" s="1"/>
  <c r="Q12" i="94"/>
  <c r="L6" i="97"/>
  <c r="L16" s="1"/>
  <c r="D6" i="98"/>
  <c r="D16" s="1"/>
  <c r="L6" i="103"/>
  <c r="L16" s="1"/>
  <c r="N6" i="90"/>
  <c r="N16" s="1"/>
  <c r="N6" i="91"/>
  <c r="N16" s="1"/>
  <c r="J6"/>
  <c r="J16" s="1"/>
  <c r="J6" i="90"/>
  <c r="J16" s="1"/>
  <c r="L6" i="75"/>
  <c r="L16" s="1"/>
  <c r="J16" i="96"/>
  <c r="N6" i="94"/>
  <c r="N16" s="1"/>
  <c r="P7"/>
  <c r="J6"/>
  <c r="J16" s="1"/>
  <c r="N6" i="73"/>
  <c r="N16" s="1"/>
  <c r="L6" i="101"/>
  <c r="L16" s="1"/>
  <c r="J6" i="113"/>
  <c r="J16" s="1"/>
  <c r="J6" i="114"/>
  <c r="J16" s="1"/>
  <c r="P11" i="81"/>
  <c r="N7" i="82"/>
  <c r="H7"/>
  <c r="H7" i="80"/>
  <c r="J7"/>
  <c r="J6" i="81"/>
  <c r="J16" s="1"/>
  <c r="J6" i="112"/>
  <c r="J16" s="1"/>
  <c r="L6" i="111"/>
  <c r="L16" s="1"/>
  <c r="L6" i="59"/>
  <c r="L16" s="1"/>
  <c r="Q12" i="53"/>
  <c r="Q10" i="51"/>
  <c r="Q13" i="50"/>
  <c r="L6" i="72"/>
  <c r="L16" s="1"/>
  <c r="L6" i="69"/>
  <c r="L16" s="1"/>
  <c r="L6" i="68"/>
  <c r="L16" s="1"/>
  <c r="F26" i="113"/>
  <c r="L6" i="64"/>
  <c r="L16" s="1"/>
  <c r="L6" i="60"/>
  <c r="L16" s="1"/>
  <c r="Q8" i="53"/>
  <c r="N6" i="50"/>
  <c r="N16" s="1"/>
  <c r="L6" i="56"/>
  <c r="L16" s="1"/>
  <c r="F16" i="64"/>
  <c r="F27" i="80"/>
  <c r="G82" i="47"/>
  <c r="F25" i="80"/>
  <c r="E82" i="47"/>
  <c r="F16" i="96"/>
  <c r="F16" i="87"/>
  <c r="F6" i="50"/>
  <c r="F16" s="1"/>
  <c r="F26"/>
  <c r="F26" i="77"/>
  <c r="C82" i="47"/>
  <c r="D6" i="114"/>
  <c r="D16" s="1"/>
  <c r="D6" i="99"/>
  <c r="D16" s="1"/>
  <c r="F6" i="81"/>
  <c r="F16" s="1"/>
  <c r="F7" i="116"/>
  <c r="C6" i="55"/>
  <c r="C6" i="61"/>
  <c r="C16" s="1"/>
  <c r="D6" i="60"/>
  <c r="D6" i="50"/>
  <c r="D16" s="1"/>
  <c r="C6" i="81"/>
  <c r="C16" s="1"/>
  <c r="C6" i="50"/>
  <c r="C16" s="1"/>
  <c r="F16" i="86"/>
  <c r="C16" i="105"/>
  <c r="C6" i="108"/>
  <c r="C16" i="62"/>
  <c r="D6" i="71"/>
  <c r="D16" s="1"/>
  <c r="D6" i="53"/>
  <c r="D16" s="1"/>
  <c r="D16" i="60"/>
  <c r="D16" i="74"/>
  <c r="J18" i="108"/>
  <c r="J6" i="56"/>
  <c r="J16" s="1"/>
  <c r="F24" i="59"/>
  <c r="F82" i="47"/>
  <c r="J6" i="115"/>
  <c r="J16" s="1"/>
  <c r="P7" i="95"/>
  <c r="L26" i="121"/>
  <c r="L26" i="119"/>
  <c r="L26" i="118"/>
  <c r="L26" i="117"/>
  <c r="H26" i="69"/>
  <c r="H26" i="70"/>
  <c r="H26" i="73"/>
  <c r="H26" i="74"/>
  <c r="H26" i="75"/>
  <c r="H26" i="77"/>
  <c r="F26" i="106"/>
  <c r="Q6" i="118"/>
  <c r="Q8" i="92"/>
  <c r="Q10"/>
  <c r="Q12"/>
  <c r="J6"/>
  <c r="J16" s="1"/>
  <c r="P15"/>
  <c r="P7" i="93"/>
  <c r="P9"/>
  <c r="P11"/>
  <c r="P13"/>
  <c r="P15"/>
  <c r="P15" i="94"/>
  <c r="P9" i="95"/>
  <c r="P11"/>
  <c r="P13"/>
  <c r="P9" i="96"/>
  <c r="P13"/>
  <c r="P15" i="97"/>
  <c r="P15" i="98"/>
  <c r="P14" i="92"/>
  <c r="L23" i="60"/>
  <c r="L24" i="81"/>
  <c r="L26" i="82"/>
  <c r="L24" i="95"/>
  <c r="N6" i="92"/>
  <c r="N16" s="1"/>
  <c r="P7" i="50"/>
  <c r="P7" i="53"/>
  <c r="P11" i="64"/>
  <c r="P13" i="66"/>
  <c r="P14" i="81"/>
  <c r="P12" i="84"/>
  <c r="P10" i="90"/>
  <c r="P14"/>
  <c r="P8" i="108"/>
  <c r="P16"/>
  <c r="H16" i="118"/>
  <c r="H16" i="121"/>
  <c r="P8" i="51"/>
  <c r="P7" i="52"/>
  <c r="P7" i="61"/>
  <c r="P15" i="62"/>
  <c r="P7" i="65"/>
  <c r="P7" i="68"/>
  <c r="P13"/>
  <c r="P15"/>
  <c r="P13" i="77"/>
  <c r="P15" i="81"/>
  <c r="P13" i="82"/>
  <c r="P15"/>
  <c r="P17"/>
  <c r="P15" i="85"/>
  <c r="P7" i="90"/>
  <c r="P13"/>
  <c r="P15" i="108"/>
  <c r="P7" i="111"/>
  <c r="P13"/>
  <c r="P15"/>
  <c r="P14" i="115"/>
  <c r="P15" i="121"/>
  <c r="Q14" i="86"/>
  <c r="Q7" i="88"/>
  <c r="Q10" i="108"/>
  <c r="Q12"/>
  <c r="Q14" i="111"/>
  <c r="Q12" i="50"/>
  <c r="Q8" i="60"/>
  <c r="Q8" i="66"/>
  <c r="Q8" i="91"/>
  <c r="C16" i="121"/>
  <c r="N6" i="64"/>
  <c r="P6" s="1"/>
  <c r="N6" i="55"/>
  <c r="N16" s="1"/>
  <c r="N16" i="60"/>
  <c r="P7" i="118"/>
  <c r="N6" i="119"/>
  <c r="P6" s="1"/>
  <c r="N16" i="58"/>
  <c r="N7" i="116"/>
  <c r="N6" s="1"/>
  <c r="N18" s="1"/>
  <c r="J26" i="62"/>
  <c r="L26" s="1"/>
  <c r="N6" i="85"/>
  <c r="N16" s="1"/>
  <c r="N6" i="100"/>
  <c r="N16" s="1"/>
  <c r="P14" i="86"/>
  <c r="Q8" i="78"/>
  <c r="L6" i="109"/>
  <c r="L16" s="1"/>
  <c r="P35" i="56"/>
  <c r="Q7" i="119"/>
  <c r="L6" i="81"/>
  <c r="L16" s="1"/>
  <c r="N6" i="66"/>
  <c r="N16" s="1"/>
  <c r="N7" i="108"/>
  <c r="N6" s="1"/>
  <c r="N18" s="1"/>
  <c r="P18" s="1"/>
  <c r="N16" i="61"/>
  <c r="N16" i="54"/>
  <c r="L6" i="108"/>
  <c r="L18" s="1"/>
  <c r="J7" i="82"/>
  <c r="J6" s="1"/>
  <c r="Q8" i="108"/>
  <c r="F6" i="95"/>
  <c r="F16" s="1"/>
  <c r="J24" i="80"/>
  <c r="J27"/>
  <c r="J26"/>
  <c r="F7" i="82"/>
  <c r="F6" s="1"/>
  <c r="F18" s="1"/>
  <c r="F16" i="54"/>
  <c r="F7" i="108"/>
  <c r="F6" s="1"/>
  <c r="J6" i="110"/>
  <c r="J16" s="1"/>
  <c r="J6" i="109"/>
  <c r="J16" s="1"/>
  <c r="J6" i="111"/>
  <c r="J16" s="1"/>
  <c r="N6" i="82"/>
  <c r="N18" s="1"/>
  <c r="Q12" i="68"/>
  <c r="Q8" i="73"/>
  <c r="Q8" i="115"/>
  <c r="J16" i="121"/>
  <c r="Q8" i="52"/>
  <c r="Q8" i="55"/>
  <c r="Q8" i="65"/>
  <c r="L6" i="119"/>
  <c r="L16" s="1"/>
  <c r="Q8" i="118"/>
  <c r="Q14"/>
  <c r="Q8" i="90"/>
  <c r="Q8" i="69"/>
  <c r="L6" i="90"/>
  <c r="L16" s="1"/>
  <c r="Q7" i="55"/>
  <c r="L6" i="73"/>
  <c r="L16" s="1"/>
  <c r="L7" i="82"/>
  <c r="L6" i="114"/>
  <c r="L16" s="1"/>
  <c r="H28" i="82"/>
  <c r="H26" i="81"/>
  <c r="P35" i="59"/>
  <c r="N35" i="1"/>
  <c r="L35"/>
  <c r="J35"/>
  <c r="H35"/>
  <c r="F35"/>
  <c r="D21" i="109"/>
  <c r="D26" s="1"/>
  <c r="D23" i="80"/>
  <c r="D28" s="1"/>
  <c r="D22" i="59"/>
  <c r="D26" s="1"/>
  <c r="D21" i="56"/>
  <c r="D26" s="1"/>
  <c r="D25" i="1"/>
  <c r="D21"/>
  <c r="D23"/>
  <c r="D22"/>
  <c r="L23" i="109"/>
  <c r="L25"/>
  <c r="L22"/>
  <c r="L24"/>
  <c r="J21"/>
  <c r="J26" s="1"/>
  <c r="L27" i="80"/>
  <c r="J28" i="82"/>
  <c r="L24" i="80"/>
  <c r="J26" i="81"/>
  <c r="L25" i="80"/>
  <c r="J23"/>
  <c r="J28" s="1"/>
  <c r="L22" i="59"/>
  <c r="L24"/>
  <c r="J21"/>
  <c r="J26" s="1"/>
  <c r="L23"/>
  <c r="L25"/>
  <c r="L23" i="56"/>
  <c r="J21"/>
  <c r="L22"/>
  <c r="J22" i="1"/>
  <c r="J24"/>
  <c r="J23"/>
  <c r="J25"/>
  <c r="H21" i="109"/>
  <c r="H26" s="1"/>
  <c r="H23" i="80"/>
  <c r="H28" s="1"/>
  <c r="H21" i="59"/>
  <c r="H26" s="1"/>
  <c r="H21" i="56"/>
  <c r="H22" i="1"/>
  <c r="H24"/>
  <c r="H21"/>
  <c r="H23"/>
  <c r="H25"/>
  <c r="C18" i="108"/>
  <c r="C16" i="79"/>
  <c r="C16" i="55"/>
  <c r="P13" i="119"/>
  <c r="L6" i="118"/>
  <c r="L16" s="1"/>
  <c r="D16" i="117"/>
  <c r="D16" i="119"/>
  <c r="D16" i="110"/>
  <c r="D16" i="94"/>
  <c r="D6" i="82"/>
  <c r="D18" s="1"/>
  <c r="D16" i="79"/>
  <c r="D16" i="55"/>
  <c r="J7" i="116"/>
  <c r="J6" s="1"/>
  <c r="J18" s="1"/>
  <c r="J15" i="80"/>
  <c r="J6" s="1"/>
  <c r="J18" s="1"/>
  <c r="Q15" i="118"/>
  <c r="J16" i="119"/>
  <c r="H16" i="47"/>
  <c r="H69"/>
  <c r="F21" i="109"/>
  <c r="F26" s="1"/>
  <c r="H37" i="47"/>
  <c r="F23" i="80"/>
  <c r="F28" s="1"/>
  <c r="F28" i="82"/>
  <c r="F21" i="59"/>
  <c r="F26" s="1"/>
  <c r="H13" i="47"/>
  <c r="F21" i="56"/>
  <c r="F26" s="1"/>
  <c r="F23" i="1"/>
  <c r="F26" i="55"/>
  <c r="F22" i="1"/>
  <c r="F24"/>
  <c r="F21"/>
  <c r="F25"/>
  <c r="F6" i="121"/>
  <c r="F16" s="1"/>
  <c r="F6" i="119"/>
  <c r="F16" s="1"/>
  <c r="F6" i="118"/>
  <c r="F16" s="1"/>
  <c r="F6" i="116"/>
  <c r="F18" s="1"/>
  <c r="F18" i="108"/>
  <c r="P35" i="1"/>
  <c r="Q16" i="121"/>
  <c r="P16"/>
  <c r="P6"/>
  <c r="P7"/>
  <c r="P8"/>
  <c r="P9"/>
  <c r="P10"/>
  <c r="P11"/>
  <c r="P12"/>
  <c r="P13"/>
  <c r="P14"/>
  <c r="Q15"/>
  <c r="Q6"/>
  <c r="N16" i="119"/>
  <c r="Q15"/>
  <c r="Q6"/>
  <c r="P6" i="118"/>
  <c r="N16"/>
  <c r="Q16" s="1"/>
  <c r="L28" i="116"/>
  <c r="Q16" i="117"/>
  <c r="P16"/>
  <c r="P6"/>
  <c r="Q7"/>
  <c r="P8"/>
  <c r="Q9"/>
  <c r="P10"/>
  <c r="Q11"/>
  <c r="P12"/>
  <c r="Q13"/>
  <c r="P14"/>
  <c r="Q15"/>
  <c r="L21"/>
  <c r="Q6"/>
  <c r="Q14" i="116"/>
  <c r="Q12"/>
  <c r="P13"/>
  <c r="P7"/>
  <c r="Q6"/>
  <c r="Q7"/>
  <c r="P8"/>
  <c r="Q9"/>
  <c r="P10"/>
  <c r="Q11"/>
  <c r="P12"/>
  <c r="Q13"/>
  <c r="Q15"/>
  <c r="P16"/>
  <c r="Q17"/>
  <c r="L23"/>
  <c r="P6"/>
  <c r="P11" i="53"/>
  <c r="H6" i="57"/>
  <c r="H16" s="1"/>
  <c r="H6" i="65"/>
  <c r="P15" i="105"/>
  <c r="Q11" i="81"/>
  <c r="Q12" i="82"/>
  <c r="L6" i="66"/>
  <c r="L16" s="1"/>
  <c r="L26" i="115"/>
  <c r="Q16"/>
  <c r="P16"/>
  <c r="P6"/>
  <c r="Q7"/>
  <c r="P8"/>
  <c r="Q9"/>
  <c r="P10"/>
  <c r="Q11"/>
  <c r="P12"/>
  <c r="Q13"/>
  <c r="Q15"/>
  <c r="L21"/>
  <c r="Q6"/>
  <c r="L26" i="114"/>
  <c r="Q16"/>
  <c r="P16"/>
  <c r="P6"/>
  <c r="Q7"/>
  <c r="P8"/>
  <c r="Q9"/>
  <c r="P10"/>
  <c r="Q11"/>
  <c r="P12"/>
  <c r="Q13"/>
  <c r="Q15"/>
  <c r="L21"/>
  <c r="Q6"/>
  <c r="L26" i="113"/>
  <c r="Q16"/>
  <c r="P16"/>
  <c r="P6"/>
  <c r="Q7"/>
  <c r="P8"/>
  <c r="Q9"/>
  <c r="P10"/>
  <c r="Q11"/>
  <c r="P12"/>
  <c r="Q13"/>
  <c r="Q15"/>
  <c r="L21"/>
  <c r="Q6"/>
  <c r="L26" i="112"/>
  <c r="Q16"/>
  <c r="P16"/>
  <c r="P6"/>
  <c r="Q7"/>
  <c r="P8"/>
  <c r="Q9"/>
  <c r="P10"/>
  <c r="Q11"/>
  <c r="P12"/>
  <c r="Q13"/>
  <c r="P14"/>
  <c r="Q15"/>
  <c r="L21"/>
  <c r="Q6"/>
  <c r="L26" i="111"/>
  <c r="Q16"/>
  <c r="P16"/>
  <c r="P6"/>
  <c r="Q7"/>
  <c r="P8"/>
  <c r="Q9"/>
  <c r="P10"/>
  <c r="Q11"/>
  <c r="P12"/>
  <c r="Q13"/>
  <c r="Q15"/>
  <c r="L21"/>
  <c r="Q6"/>
  <c r="L26" i="110"/>
  <c r="Q16"/>
  <c r="P16"/>
  <c r="P6"/>
  <c r="Q7"/>
  <c r="P8"/>
  <c r="Q9"/>
  <c r="P10"/>
  <c r="Q11"/>
  <c r="P12"/>
  <c r="Q13"/>
  <c r="P14"/>
  <c r="Q15"/>
  <c r="L21"/>
  <c r="Q6"/>
  <c r="L26" i="109"/>
  <c r="P6"/>
  <c r="Q7"/>
  <c r="P8"/>
  <c r="Q9"/>
  <c r="P10"/>
  <c r="Q11"/>
  <c r="P12"/>
  <c r="Q13"/>
  <c r="P14"/>
  <c r="L21"/>
  <c r="Q6"/>
  <c r="L28" i="108"/>
  <c r="Q18"/>
  <c r="Q6"/>
  <c r="Q9"/>
  <c r="P10"/>
  <c r="Q11"/>
  <c r="P12"/>
  <c r="Q13"/>
  <c r="P14"/>
  <c r="Q15"/>
  <c r="Q17"/>
  <c r="L23"/>
  <c r="L26" i="106"/>
  <c r="Q16"/>
  <c r="P16"/>
  <c r="P6"/>
  <c r="Q7"/>
  <c r="P8"/>
  <c r="Q9"/>
  <c r="Q11"/>
  <c r="P12"/>
  <c r="Q13"/>
  <c r="P14"/>
  <c r="Q15"/>
  <c r="L21"/>
  <c r="Q6"/>
  <c r="L26" i="105"/>
  <c r="Q16"/>
  <c r="P16"/>
  <c r="P6"/>
  <c r="Q7"/>
  <c r="P8"/>
  <c r="Q9"/>
  <c r="P10"/>
  <c r="Q11"/>
  <c r="P12"/>
  <c r="Q13"/>
  <c r="P14"/>
  <c r="Q15"/>
  <c r="L21"/>
  <c r="Q6"/>
  <c r="L26" i="104"/>
  <c r="Q16"/>
  <c r="P16"/>
  <c r="P6"/>
  <c r="Q7"/>
  <c r="P8"/>
  <c r="Q9"/>
  <c r="P10"/>
  <c r="Q11"/>
  <c r="P12"/>
  <c r="Q13"/>
  <c r="P14"/>
  <c r="Q15"/>
  <c r="L21"/>
  <c r="Q6"/>
  <c r="L26" i="103"/>
  <c r="Q16"/>
  <c r="P16"/>
  <c r="P6"/>
  <c r="Q7"/>
  <c r="P8"/>
  <c r="Q9"/>
  <c r="P10"/>
  <c r="Q11"/>
  <c r="P12"/>
  <c r="Q13"/>
  <c r="Q15"/>
  <c r="L21"/>
  <c r="Q6"/>
  <c r="L26" i="102"/>
  <c r="Q16"/>
  <c r="P16"/>
  <c r="P6"/>
  <c r="Q7"/>
  <c r="P8"/>
  <c r="Q9"/>
  <c r="P10"/>
  <c r="Q11"/>
  <c r="Q13"/>
  <c r="Q15"/>
  <c r="L21"/>
  <c r="Q6"/>
  <c r="L26" i="101"/>
  <c r="Q16"/>
  <c r="P16"/>
  <c r="P6"/>
  <c r="Q7"/>
  <c r="P8"/>
  <c r="Q9"/>
  <c r="P10"/>
  <c r="Q11"/>
  <c r="P12"/>
  <c r="Q13"/>
  <c r="Q15"/>
  <c r="L21"/>
  <c r="Q6"/>
  <c r="L26" i="100"/>
  <c r="Q16"/>
  <c r="P16"/>
  <c r="P6"/>
  <c r="Q7"/>
  <c r="P8"/>
  <c r="Q9"/>
  <c r="P10"/>
  <c r="Q11"/>
  <c r="P12"/>
  <c r="Q13"/>
  <c r="Q15"/>
  <c r="L21"/>
  <c r="Q6"/>
  <c r="L26" i="99"/>
  <c r="Q16"/>
  <c r="P16"/>
  <c r="P6"/>
  <c r="Q7"/>
  <c r="P8"/>
  <c r="Q9"/>
  <c r="P10"/>
  <c r="Q11"/>
  <c r="P12"/>
  <c r="Q13"/>
  <c r="Q15"/>
  <c r="L21"/>
  <c r="Q6"/>
  <c r="L26" i="98"/>
  <c r="Q16"/>
  <c r="P16"/>
  <c r="P6"/>
  <c r="Q7"/>
  <c r="P8"/>
  <c r="Q9"/>
  <c r="P10"/>
  <c r="Q11"/>
  <c r="P12"/>
  <c r="Q13"/>
  <c r="Q15"/>
  <c r="L21"/>
  <c r="Q6"/>
  <c r="L26" i="97"/>
  <c r="Q16"/>
  <c r="P16"/>
  <c r="P6"/>
  <c r="Q7"/>
  <c r="P8"/>
  <c r="Q9"/>
  <c r="P10"/>
  <c r="Q11"/>
  <c r="P12"/>
  <c r="Q13"/>
  <c r="Q15"/>
  <c r="L21"/>
  <c r="Q6"/>
  <c r="Q7" i="96"/>
  <c r="Q9"/>
  <c r="Q11"/>
  <c r="Q13"/>
  <c r="Q15"/>
  <c r="L21"/>
  <c r="J26"/>
  <c r="L26" s="1"/>
  <c r="N6"/>
  <c r="L26" i="95"/>
  <c r="Q16"/>
  <c r="P16"/>
  <c r="P6"/>
  <c r="Q7"/>
  <c r="P8"/>
  <c r="Q9"/>
  <c r="P10"/>
  <c r="Q11"/>
  <c r="P12"/>
  <c r="Q13"/>
  <c r="Q15"/>
  <c r="L21"/>
  <c r="Q6"/>
  <c r="L26" i="94"/>
  <c r="P16"/>
  <c r="Q7"/>
  <c r="P8"/>
  <c r="Q9"/>
  <c r="P10"/>
  <c r="Q11"/>
  <c r="P12"/>
  <c r="Q13"/>
  <c r="Q15"/>
  <c r="L21"/>
  <c r="L26" i="93"/>
  <c r="Q16"/>
  <c r="P16"/>
  <c r="P6"/>
  <c r="Q7"/>
  <c r="P8"/>
  <c r="Q9"/>
  <c r="P10"/>
  <c r="Q11"/>
  <c r="P12"/>
  <c r="Q13"/>
  <c r="P14"/>
  <c r="Q15"/>
  <c r="L21"/>
  <c r="Q6"/>
  <c r="L26" i="92"/>
  <c r="Q16"/>
  <c r="P16"/>
  <c r="P6"/>
  <c r="Q7"/>
  <c r="P8"/>
  <c r="Q9"/>
  <c r="P10"/>
  <c r="Q11"/>
  <c r="P12"/>
  <c r="Q13"/>
  <c r="Q15"/>
  <c r="L21"/>
  <c r="Q6"/>
  <c r="L26" i="91"/>
  <c r="Q16"/>
  <c r="P16"/>
  <c r="P6"/>
  <c r="Q7"/>
  <c r="P8"/>
  <c r="Q9"/>
  <c r="P10"/>
  <c r="Q11"/>
  <c r="P12"/>
  <c r="Q13"/>
  <c r="Q15"/>
  <c r="L21"/>
  <c r="Q6"/>
  <c r="L26" i="90"/>
  <c r="Q16"/>
  <c r="P16"/>
  <c r="P6"/>
  <c r="Q7"/>
  <c r="Q9"/>
  <c r="Q11"/>
  <c r="Q13"/>
  <c r="Q15"/>
  <c r="L21"/>
  <c r="Q6"/>
  <c r="L26" i="89"/>
  <c r="Q12"/>
  <c r="Q7"/>
  <c r="Q9"/>
  <c r="Q11"/>
  <c r="Q13"/>
  <c r="Q15"/>
  <c r="L21"/>
  <c r="N6"/>
  <c r="L26" i="88"/>
  <c r="Q16"/>
  <c r="P16"/>
  <c r="P6"/>
  <c r="P8"/>
  <c r="P10"/>
  <c r="Q11"/>
  <c r="P12"/>
  <c r="Q13"/>
  <c r="Q15"/>
  <c r="L21"/>
  <c r="Q6"/>
  <c r="L26" i="87"/>
  <c r="Q16"/>
  <c r="P16"/>
  <c r="P6"/>
  <c r="Q7"/>
  <c r="P8"/>
  <c r="Q9"/>
  <c r="P10"/>
  <c r="Q11"/>
  <c r="Q13"/>
  <c r="Q15"/>
  <c r="L21"/>
  <c r="Q6"/>
  <c r="H26" i="86"/>
  <c r="L24"/>
  <c r="L26"/>
  <c r="Q16"/>
  <c r="P16"/>
  <c r="P6"/>
  <c r="Q7"/>
  <c r="P8"/>
  <c r="Q9"/>
  <c r="P10"/>
  <c r="Q11"/>
  <c r="Q13"/>
  <c r="Q15"/>
  <c r="L21"/>
  <c r="Q6"/>
  <c r="J26" i="85"/>
  <c r="L26" s="1"/>
  <c r="Q16"/>
  <c r="P16"/>
  <c r="P6"/>
  <c r="Q7"/>
  <c r="P8"/>
  <c r="Q9"/>
  <c r="P10"/>
  <c r="Q11"/>
  <c r="P12"/>
  <c r="Q13"/>
  <c r="Q15"/>
  <c r="L21"/>
  <c r="Q6"/>
  <c r="L26" i="84"/>
  <c r="Q16"/>
  <c r="P16"/>
  <c r="P6"/>
  <c r="Q7"/>
  <c r="P8"/>
  <c r="Q9"/>
  <c r="P10"/>
  <c r="Q11"/>
  <c r="Q13"/>
  <c r="Q15"/>
  <c r="L21"/>
  <c r="Q6"/>
  <c r="L26" i="83"/>
  <c r="Q16"/>
  <c r="P16"/>
  <c r="P6"/>
  <c r="P8"/>
  <c r="P10"/>
  <c r="Q11"/>
  <c r="P12"/>
  <c r="Q13"/>
  <c r="Q15"/>
  <c r="L21"/>
  <c r="Q6"/>
  <c r="L28" i="82"/>
  <c r="L6"/>
  <c r="L18" s="1"/>
  <c r="H6"/>
  <c r="H18" s="1"/>
  <c r="P7"/>
  <c r="Q7"/>
  <c r="P8"/>
  <c r="Q9"/>
  <c r="P10"/>
  <c r="P12"/>
  <c r="Q13"/>
  <c r="P14"/>
  <c r="Q15"/>
  <c r="P16"/>
  <c r="Q17"/>
  <c r="L23"/>
  <c r="L26" i="81"/>
  <c r="N6"/>
  <c r="N16" s="1"/>
  <c r="Q16" s="1"/>
  <c r="Q7"/>
  <c r="P8"/>
  <c r="Q9"/>
  <c r="P10"/>
  <c r="P12"/>
  <c r="Q13"/>
  <c r="Q15"/>
  <c r="L21"/>
  <c r="L28" i="80"/>
  <c r="H6"/>
  <c r="H18" s="1"/>
  <c r="L26"/>
  <c r="L23"/>
  <c r="L26" i="79"/>
  <c r="P16"/>
  <c r="P6"/>
  <c r="Q7"/>
  <c r="P8"/>
  <c r="Q9"/>
  <c r="P10"/>
  <c r="Q11"/>
  <c r="P12"/>
  <c r="P14"/>
  <c r="Q15"/>
  <c r="L21"/>
  <c r="L26" i="78"/>
  <c r="P16"/>
  <c r="P6"/>
  <c r="Q7"/>
  <c r="P8"/>
  <c r="Q9"/>
  <c r="P10"/>
  <c r="Q11"/>
  <c r="P12"/>
  <c r="Q15"/>
  <c r="L21"/>
  <c r="L26" i="77"/>
  <c r="Q8"/>
  <c r="P16"/>
  <c r="P6"/>
  <c r="Q7"/>
  <c r="P8"/>
  <c r="Q9"/>
  <c r="P10"/>
  <c r="Q11"/>
  <c r="P12"/>
  <c r="Q15"/>
  <c r="L21"/>
  <c r="L26" i="76"/>
  <c r="P16"/>
  <c r="P6"/>
  <c r="Q7"/>
  <c r="P8"/>
  <c r="Q9"/>
  <c r="P10"/>
  <c r="Q11"/>
  <c r="P12"/>
  <c r="P14"/>
  <c r="Q15"/>
  <c r="L21"/>
  <c r="L26" i="75"/>
  <c r="P16"/>
  <c r="P6"/>
  <c r="Q7"/>
  <c r="P8"/>
  <c r="Q9"/>
  <c r="P10"/>
  <c r="Q11"/>
  <c r="P12"/>
  <c r="Q15"/>
  <c r="L21"/>
  <c r="L26" i="74"/>
  <c r="P13"/>
  <c r="P11"/>
  <c r="P9"/>
  <c r="P16"/>
  <c r="P6"/>
  <c r="Q7"/>
  <c r="P8"/>
  <c r="Q9"/>
  <c r="P10"/>
  <c r="Q11"/>
  <c r="P12"/>
  <c r="P14"/>
  <c r="Q15"/>
  <c r="L21"/>
  <c r="L26" i="73"/>
  <c r="P12"/>
  <c r="P10"/>
  <c r="Q12"/>
  <c r="P15"/>
  <c r="P11"/>
  <c r="P9"/>
  <c r="P16"/>
  <c r="P6"/>
  <c r="Q7"/>
  <c r="P8"/>
  <c r="Q9"/>
  <c r="Q11"/>
  <c r="Q15"/>
  <c r="L21"/>
  <c r="L26" i="72"/>
  <c r="Q10"/>
  <c r="P16"/>
  <c r="P6"/>
  <c r="Q7"/>
  <c r="P8"/>
  <c r="Q9"/>
  <c r="P10"/>
  <c r="Q11"/>
  <c r="P12"/>
  <c r="Q15"/>
  <c r="L21"/>
  <c r="L25" i="71"/>
  <c r="L26"/>
  <c r="P16"/>
  <c r="P6"/>
  <c r="Q7"/>
  <c r="P8"/>
  <c r="Q9"/>
  <c r="P10"/>
  <c r="P12"/>
  <c r="P14"/>
  <c r="Q15"/>
  <c r="L21"/>
  <c r="L26" i="70"/>
  <c r="D6"/>
  <c r="D16" s="1"/>
  <c r="P16"/>
  <c r="P6"/>
  <c r="Q7"/>
  <c r="P8"/>
  <c r="Q9"/>
  <c r="P10"/>
  <c r="Q11"/>
  <c r="P12"/>
  <c r="P14"/>
  <c r="Q15"/>
  <c r="L21"/>
  <c r="L26" i="69"/>
  <c r="P16"/>
  <c r="P6"/>
  <c r="Q7"/>
  <c r="P8"/>
  <c r="Q9"/>
  <c r="P10"/>
  <c r="Q11"/>
  <c r="P12"/>
  <c r="Q15"/>
  <c r="L21"/>
  <c r="L26" i="68"/>
  <c r="P16"/>
  <c r="P6"/>
  <c r="Q7"/>
  <c r="P8"/>
  <c r="Q9"/>
  <c r="P10"/>
  <c r="Q11"/>
  <c r="P12"/>
  <c r="P14"/>
  <c r="Q15"/>
  <c r="L21"/>
  <c r="L26" i="67"/>
  <c r="P15"/>
  <c r="P16"/>
  <c r="P6"/>
  <c r="Q7"/>
  <c r="P8"/>
  <c r="P10"/>
  <c r="Q11"/>
  <c r="Q15"/>
  <c r="L21"/>
  <c r="L26" i="66"/>
  <c r="Q10"/>
  <c r="Q9"/>
  <c r="P16"/>
  <c r="P6"/>
  <c r="Q7"/>
  <c r="P8"/>
  <c r="P10"/>
  <c r="Q11"/>
  <c r="P12"/>
  <c r="Q15"/>
  <c r="L21"/>
  <c r="L26" i="65"/>
  <c r="H16"/>
  <c r="P16" s="1"/>
  <c r="P6"/>
  <c r="Q7"/>
  <c r="P8"/>
  <c r="Q9"/>
  <c r="P10"/>
  <c r="Q11"/>
  <c r="P12"/>
  <c r="Q15"/>
  <c r="L21"/>
  <c r="P7" i="64"/>
  <c r="Q8"/>
  <c r="Q10"/>
  <c r="Q12"/>
  <c r="Q14"/>
  <c r="N16"/>
  <c r="L22"/>
  <c r="L21"/>
  <c r="L26" i="63"/>
  <c r="L6"/>
  <c r="L16" s="1"/>
  <c r="P16"/>
  <c r="P6"/>
  <c r="Q7"/>
  <c r="P8"/>
  <c r="Q9"/>
  <c r="P10"/>
  <c r="Q11"/>
  <c r="P12"/>
  <c r="P14"/>
  <c r="Q15"/>
  <c r="L21"/>
  <c r="P16" i="62"/>
  <c r="P6"/>
  <c r="Q7"/>
  <c r="P8"/>
  <c r="Q9"/>
  <c r="Q11"/>
  <c r="Q15"/>
  <c r="L21"/>
  <c r="L26" i="61"/>
  <c r="P16"/>
  <c r="P6"/>
  <c r="Q7"/>
  <c r="P8"/>
  <c r="Q9"/>
  <c r="P10"/>
  <c r="Q11"/>
  <c r="P12"/>
  <c r="Q15"/>
  <c r="L21"/>
  <c r="L26" i="60"/>
  <c r="P14"/>
  <c r="P12"/>
  <c r="P15"/>
  <c r="P13"/>
  <c r="P11"/>
  <c r="P9"/>
  <c r="P16"/>
  <c r="P6"/>
  <c r="Q7"/>
  <c r="P8"/>
  <c r="Q9"/>
  <c r="P10"/>
  <c r="Q11"/>
  <c r="Q15"/>
  <c r="L21"/>
  <c r="L26" i="58"/>
  <c r="H6"/>
  <c r="H16" s="1"/>
  <c r="Q16"/>
  <c r="P16"/>
  <c r="Q7"/>
  <c r="P8"/>
  <c r="Q9"/>
  <c r="P10"/>
  <c r="Q11"/>
  <c r="Q13"/>
  <c r="Q15"/>
  <c r="L21"/>
  <c r="Q6"/>
  <c r="L26" i="57"/>
  <c r="L16"/>
  <c r="P13"/>
  <c r="Q16"/>
  <c r="P16"/>
  <c r="P6"/>
  <c r="Q7"/>
  <c r="P8"/>
  <c r="Q9"/>
  <c r="P10"/>
  <c r="Q11"/>
  <c r="P12"/>
  <c r="Q13"/>
  <c r="P14"/>
  <c r="Q15"/>
  <c r="L21"/>
  <c r="Q6"/>
  <c r="J26" i="56"/>
  <c r="L24"/>
  <c r="L26" i="55"/>
  <c r="P6"/>
  <c r="P8"/>
  <c r="Q9"/>
  <c r="P10"/>
  <c r="Q11"/>
  <c r="P12"/>
  <c r="Q13"/>
  <c r="Q15"/>
  <c r="L21"/>
  <c r="Q6"/>
  <c r="L26" i="54"/>
  <c r="Q12"/>
  <c r="Q16"/>
  <c r="P16"/>
  <c r="P6"/>
  <c r="Q7"/>
  <c r="P8"/>
  <c r="Q9"/>
  <c r="Q11"/>
  <c r="P12"/>
  <c r="Q13"/>
  <c r="P14"/>
  <c r="Q15"/>
  <c r="L21"/>
  <c r="Q6"/>
  <c r="L26" i="53"/>
  <c r="P12"/>
  <c r="L6"/>
  <c r="L16" s="1"/>
  <c r="H6"/>
  <c r="H16" s="1"/>
  <c r="Q16"/>
  <c r="P16"/>
  <c r="Q7"/>
  <c r="P8"/>
  <c r="Q9"/>
  <c r="Q11"/>
  <c r="Q13"/>
  <c r="Q15"/>
  <c r="L21"/>
  <c r="Q6"/>
  <c r="L26" i="52"/>
  <c r="Q16"/>
  <c r="P16"/>
  <c r="P6"/>
  <c r="Q7"/>
  <c r="P8"/>
  <c r="Q9"/>
  <c r="P10"/>
  <c r="Q11"/>
  <c r="P12"/>
  <c r="Q13"/>
  <c r="Q15"/>
  <c r="L21"/>
  <c r="Q6"/>
  <c r="J26" i="51"/>
  <c r="L26" s="1"/>
  <c r="P13"/>
  <c r="Q16"/>
  <c r="P16"/>
  <c r="P6"/>
  <c r="Q7"/>
  <c r="Q9"/>
  <c r="Q11"/>
  <c r="Q13"/>
  <c r="Q15"/>
  <c r="L21"/>
  <c r="Q6"/>
  <c r="J21" i="1"/>
  <c r="L26" i="50"/>
  <c r="J6"/>
  <c r="J16" s="1"/>
  <c r="Q16" s="1"/>
  <c r="P16"/>
  <c r="P6"/>
  <c r="Q7"/>
  <c r="P8"/>
  <c r="Q9"/>
  <c r="P10"/>
  <c r="Q11"/>
  <c r="P12"/>
  <c r="P14"/>
  <c r="Q15"/>
  <c r="L21"/>
  <c r="Q6"/>
  <c r="H6" i="47"/>
  <c r="L15" i="1"/>
  <c r="L14"/>
  <c r="L13"/>
  <c r="L12"/>
  <c r="L11"/>
  <c r="L10"/>
  <c r="L9"/>
  <c r="L8"/>
  <c r="J15"/>
  <c r="J14"/>
  <c r="J13"/>
  <c r="J12"/>
  <c r="J11"/>
  <c r="J10"/>
  <c r="J9"/>
  <c r="J8"/>
  <c r="J7"/>
  <c r="H15"/>
  <c r="H14"/>
  <c r="H13"/>
  <c r="H12"/>
  <c r="H11"/>
  <c r="H10"/>
  <c r="H9"/>
  <c r="H8"/>
  <c r="L7"/>
  <c r="H7"/>
  <c r="P15" i="109"/>
  <c r="Q17" i="80"/>
  <c r="P16"/>
  <c r="P15"/>
  <c r="Q14"/>
  <c r="P13"/>
  <c r="Q12"/>
  <c r="Q11"/>
  <c r="N15" i="59"/>
  <c r="P15" s="1"/>
  <c r="N14"/>
  <c r="Q14" s="1"/>
  <c r="N13"/>
  <c r="P13" s="1"/>
  <c r="N12"/>
  <c r="Q12" s="1"/>
  <c r="N11"/>
  <c r="P11" s="1"/>
  <c r="N10"/>
  <c r="Q10" s="1"/>
  <c r="N9"/>
  <c r="P9" s="1"/>
  <c r="N15" i="56"/>
  <c r="N14"/>
  <c r="N13"/>
  <c r="N12"/>
  <c r="N11"/>
  <c r="N10"/>
  <c r="N9"/>
  <c r="F15" i="109"/>
  <c r="F14"/>
  <c r="F13"/>
  <c r="F12"/>
  <c r="F11"/>
  <c r="F10"/>
  <c r="F9"/>
  <c r="F17" i="80"/>
  <c r="F9"/>
  <c r="F16"/>
  <c r="F15"/>
  <c r="F14"/>
  <c r="F13"/>
  <c r="F12"/>
  <c r="F11"/>
  <c r="F15" i="59"/>
  <c r="F14"/>
  <c r="F13"/>
  <c r="F12"/>
  <c r="F11"/>
  <c r="F10"/>
  <c r="F9"/>
  <c r="F7"/>
  <c r="F15" i="56"/>
  <c r="F14"/>
  <c r="F13"/>
  <c r="F12"/>
  <c r="F11"/>
  <c r="F10"/>
  <c r="F9"/>
  <c r="D15" i="109"/>
  <c r="D14"/>
  <c r="D13"/>
  <c r="D12"/>
  <c r="D11"/>
  <c r="D10"/>
  <c r="D9"/>
  <c r="D7"/>
  <c r="D17" i="80"/>
  <c r="D9"/>
  <c r="D16"/>
  <c r="D15"/>
  <c r="D14"/>
  <c r="D13"/>
  <c r="D12"/>
  <c r="D11"/>
  <c r="D10"/>
  <c r="D8"/>
  <c r="D7" s="1"/>
  <c r="D15" i="59"/>
  <c r="D14"/>
  <c r="D13"/>
  <c r="D12"/>
  <c r="D11"/>
  <c r="D10"/>
  <c r="D9"/>
  <c r="D7"/>
  <c r="D15" i="56"/>
  <c r="D14"/>
  <c r="D13"/>
  <c r="D12"/>
  <c r="D10"/>
  <c r="D7"/>
  <c r="D7" i="1"/>
  <c r="C15" i="109"/>
  <c r="C14"/>
  <c r="C13"/>
  <c r="C12"/>
  <c r="C11"/>
  <c r="C10"/>
  <c r="C9"/>
  <c r="C17" i="80"/>
  <c r="C9"/>
  <c r="C16"/>
  <c r="C15"/>
  <c r="C14"/>
  <c r="C13"/>
  <c r="C12"/>
  <c r="C11"/>
  <c r="C15" i="59"/>
  <c r="C14"/>
  <c r="C13"/>
  <c r="C12"/>
  <c r="C11"/>
  <c r="C10"/>
  <c r="C9"/>
  <c r="C7"/>
  <c r="C14" i="56"/>
  <c r="C13"/>
  <c r="C12"/>
  <c r="C11"/>
  <c r="C10"/>
  <c r="C9"/>
  <c r="Q16" i="94" l="1"/>
  <c r="Q6"/>
  <c r="P6"/>
  <c r="L21" i="59"/>
  <c r="P18" i="82"/>
  <c r="P6" i="108"/>
  <c r="Q7"/>
  <c r="P7"/>
  <c r="P18" i="116"/>
  <c r="Q18"/>
  <c r="H82" i="47"/>
  <c r="J18" i="82"/>
  <c r="Q18" s="1"/>
  <c r="Q6"/>
  <c r="Q16" i="119"/>
  <c r="P16" i="118"/>
  <c r="L26" i="59"/>
  <c r="Q16" i="55"/>
  <c r="P16"/>
  <c r="Q10" i="80"/>
  <c r="N7" i="1"/>
  <c r="L21" i="56"/>
  <c r="H26"/>
  <c r="L26" s="1"/>
  <c r="C7" i="109"/>
  <c r="C8"/>
  <c r="C10" i="80"/>
  <c r="C8"/>
  <c r="C7" s="1"/>
  <c r="C8" i="59"/>
  <c r="C6" s="1"/>
  <c r="C16" s="1"/>
  <c r="C7" i="56"/>
  <c r="C8"/>
  <c r="C15" i="1"/>
  <c r="C8"/>
  <c r="C10"/>
  <c r="C12"/>
  <c r="C14"/>
  <c r="C7"/>
  <c r="C9"/>
  <c r="C11"/>
  <c r="C13"/>
  <c r="P17" i="80"/>
  <c r="N16" i="109"/>
  <c r="Q15"/>
  <c r="Q15" i="59"/>
  <c r="P16" i="119"/>
  <c r="P15" i="56"/>
  <c r="Q15"/>
  <c r="N15" i="1"/>
  <c r="N9"/>
  <c r="N11"/>
  <c r="N13"/>
  <c r="N8"/>
  <c r="N10"/>
  <c r="N12"/>
  <c r="N14"/>
  <c r="N7" i="56"/>
  <c r="P9"/>
  <c r="Q9"/>
  <c r="P11"/>
  <c r="Q11"/>
  <c r="P13"/>
  <c r="Q13"/>
  <c r="N8"/>
  <c r="P10"/>
  <c r="Q10"/>
  <c r="P12"/>
  <c r="Q12"/>
  <c r="P14"/>
  <c r="Q14"/>
  <c r="N8" i="59"/>
  <c r="P12"/>
  <c r="P10"/>
  <c r="N7"/>
  <c r="P14"/>
  <c r="Q11"/>
  <c r="Q9"/>
  <c r="N7" i="80"/>
  <c r="P14"/>
  <c r="P12"/>
  <c r="P11"/>
  <c r="Q16"/>
  <c r="Q15"/>
  <c r="Q13"/>
  <c r="P9"/>
  <c r="Q9"/>
  <c r="D8" i="109"/>
  <c r="D6" s="1"/>
  <c r="D16" s="1"/>
  <c r="D6" i="80"/>
  <c r="D18" s="1"/>
  <c r="D8" i="59"/>
  <c r="D6" s="1"/>
  <c r="D16" s="1"/>
  <c r="D8" i="56"/>
  <c r="D6" s="1"/>
  <c r="D16" s="1"/>
  <c r="D15" i="1"/>
  <c r="D8"/>
  <c r="D9"/>
  <c r="D11"/>
  <c r="D13"/>
  <c r="D10"/>
  <c r="D12"/>
  <c r="D14"/>
  <c r="J13" i="79"/>
  <c r="F15" i="1"/>
  <c r="F8" i="109"/>
  <c r="F8" i="80"/>
  <c r="F7" s="1"/>
  <c r="F10"/>
  <c r="F8" i="59"/>
  <c r="F6" s="1"/>
  <c r="F16" s="1"/>
  <c r="F7" i="56"/>
  <c r="F8"/>
  <c r="F8" i="1"/>
  <c r="F10"/>
  <c r="F12"/>
  <c r="F14"/>
  <c r="F7"/>
  <c r="F9"/>
  <c r="F11"/>
  <c r="F13"/>
  <c r="N16" i="96"/>
  <c r="Q6"/>
  <c r="P6"/>
  <c r="N16" i="89"/>
  <c r="Q6"/>
  <c r="P6"/>
  <c r="P6" i="82"/>
  <c r="Q6" i="81"/>
  <c r="P16"/>
  <c r="P6"/>
  <c r="P16" i="64"/>
  <c r="P6" i="58"/>
  <c r="P6" i="53"/>
  <c r="P10" i="80" l="1"/>
  <c r="C6"/>
  <c r="C18" s="1"/>
  <c r="C6" i="109"/>
  <c r="C16" s="1"/>
  <c r="C6" i="56"/>
  <c r="C16" s="1"/>
  <c r="P16" i="109"/>
  <c r="Q16"/>
  <c r="P8" i="56"/>
  <c r="Q8"/>
  <c r="P7"/>
  <c r="Q7"/>
  <c r="N6"/>
  <c r="P7" i="59"/>
  <c r="N6"/>
  <c r="Q7"/>
  <c r="Q8"/>
  <c r="P8"/>
  <c r="P8" i="80"/>
  <c r="Q8"/>
  <c r="N6"/>
  <c r="P7"/>
  <c r="Q7"/>
  <c r="J6" i="79"/>
  <c r="Q13"/>
  <c r="J13" i="78"/>
  <c r="F6" i="80"/>
  <c r="F18" s="1"/>
  <c r="F6" i="56"/>
  <c r="F16" s="1"/>
  <c r="Q16" i="96"/>
  <c r="P16"/>
  <c r="Q16" i="89"/>
  <c r="P16"/>
  <c r="Q9" i="1"/>
  <c r="L25"/>
  <c r="L24"/>
  <c r="L23"/>
  <c r="L22"/>
  <c r="D26"/>
  <c r="P12"/>
  <c r="Q7"/>
  <c r="L6"/>
  <c r="L16" s="1"/>
  <c r="N6"/>
  <c r="N16" s="1"/>
  <c r="Q15"/>
  <c r="Q14"/>
  <c r="Q13"/>
  <c r="Q12"/>
  <c r="Q11"/>
  <c r="Q10"/>
  <c r="Q8"/>
  <c r="P15"/>
  <c r="P14"/>
  <c r="P13"/>
  <c r="P11"/>
  <c r="P10"/>
  <c r="P9"/>
  <c r="P8"/>
  <c r="H6"/>
  <c r="H16" s="1"/>
  <c r="F6"/>
  <c r="F16" s="1"/>
  <c r="D6"/>
  <c r="D16" s="1"/>
  <c r="N16" i="56" l="1"/>
  <c r="P6"/>
  <c r="Q6"/>
  <c r="N16" i="59"/>
  <c r="P16" s="1"/>
  <c r="P6"/>
  <c r="N18" i="80"/>
  <c r="Q6"/>
  <c r="P6"/>
  <c r="J6" i="78"/>
  <c r="Q13"/>
  <c r="J13" i="77"/>
  <c r="J16" i="79"/>
  <c r="Q16" s="1"/>
  <c r="Q6"/>
  <c r="P16" i="1"/>
  <c r="P7"/>
  <c r="C6"/>
  <c r="C16" s="1"/>
  <c r="P6"/>
  <c r="J26"/>
  <c r="F26"/>
  <c r="J6"/>
  <c r="Q16" i="56" l="1"/>
  <c r="P16"/>
  <c r="Q18" i="80"/>
  <c r="P18"/>
  <c r="J16" i="78"/>
  <c r="Q16" s="1"/>
  <c r="Q6"/>
  <c r="J6" i="77"/>
  <c r="Q13"/>
  <c r="J13" i="76"/>
  <c r="J16" i="1"/>
  <c r="Q16" s="1"/>
  <c r="Q6"/>
  <c r="J13" i="75" l="1"/>
  <c r="J16" i="77"/>
  <c r="Q16" s="1"/>
  <c r="Q6"/>
  <c r="J6" i="76"/>
  <c r="Q13"/>
  <c r="L21" i="1"/>
  <c r="H26"/>
  <c r="L26" s="1"/>
  <c r="F7" i="111"/>
  <c r="F6" s="1"/>
  <c r="F16" s="1"/>
  <c r="F7" i="110"/>
  <c r="F6" s="1"/>
  <c r="F16" s="1"/>
  <c r="F7" i="115"/>
  <c r="F6" s="1"/>
  <c r="F16" s="1"/>
  <c r="F7" i="114"/>
  <c r="F6" s="1"/>
  <c r="F16" s="1"/>
  <c r="F7" i="113"/>
  <c r="F6" s="1"/>
  <c r="F16" s="1"/>
  <c r="F7" i="112"/>
  <c r="F6" s="1"/>
  <c r="F16" s="1"/>
  <c r="F7" i="109"/>
  <c r="F6" s="1"/>
  <c r="F16" s="1"/>
  <c r="J16" i="76" l="1"/>
  <c r="Q16" s="1"/>
  <c r="Q6"/>
  <c r="J6" i="75"/>
  <c r="Q13"/>
  <c r="J13" i="74"/>
  <c r="J6" l="1"/>
  <c r="Q13"/>
  <c r="J13" i="73"/>
  <c r="J16" i="75"/>
  <c r="Q16" s="1"/>
  <c r="Q6"/>
  <c r="J13" i="72" l="1"/>
  <c r="J16" i="74"/>
  <c r="Q16" s="1"/>
  <c r="Q6"/>
  <c r="J6" i="73"/>
  <c r="Q13"/>
  <c r="J16" l="1"/>
  <c r="Q16" s="1"/>
  <c r="Q6"/>
  <c r="Q13" i="72"/>
  <c r="J6"/>
  <c r="J13" i="71"/>
  <c r="J6" l="1"/>
  <c r="Q13"/>
  <c r="J13" i="70"/>
  <c r="J16" i="72"/>
  <c r="Q16" s="1"/>
  <c r="Q6"/>
  <c r="J13" i="69" l="1"/>
  <c r="J16" i="71"/>
  <c r="Q16" s="1"/>
  <c r="Q6"/>
  <c r="Q13" i="70"/>
  <c r="J6"/>
  <c r="J13" i="68" l="1"/>
  <c r="J16" i="70"/>
  <c r="Q16" s="1"/>
  <c r="Q6"/>
  <c r="J6" i="69"/>
  <c r="Q13"/>
  <c r="J6" i="68" l="1"/>
  <c r="Q13"/>
  <c r="J13" i="67"/>
  <c r="J16" i="69"/>
  <c r="Q16" s="1"/>
  <c r="Q6"/>
  <c r="J13" i="66" l="1"/>
  <c r="J16" i="68"/>
  <c r="Q16" s="1"/>
  <c r="Q6"/>
  <c r="J6" i="67"/>
  <c r="Q13"/>
  <c r="J16" l="1"/>
  <c r="Q16" s="1"/>
  <c r="Q6"/>
  <c r="J13" i="65"/>
  <c r="J6" i="66"/>
  <c r="Q13"/>
  <c r="J16" l="1"/>
  <c r="Q16" s="1"/>
  <c r="Q6"/>
  <c r="J6" i="65"/>
  <c r="Q13"/>
  <c r="J13" i="64"/>
  <c r="Q13" l="1"/>
  <c r="J6"/>
  <c r="J13" i="63"/>
  <c r="J16" i="65"/>
  <c r="Q16" s="1"/>
  <c r="Q6"/>
  <c r="J6" i="63" l="1"/>
  <c r="Q13"/>
  <c r="J13" i="62"/>
  <c r="J16" i="64"/>
  <c r="Q16" s="1"/>
  <c r="Q6"/>
  <c r="J13" i="61" l="1"/>
  <c r="J16" i="63"/>
  <c r="Q16" s="1"/>
  <c r="Q6"/>
  <c r="J6" i="62"/>
  <c r="Q13"/>
  <c r="J16" l="1"/>
  <c r="Q16" s="1"/>
  <c r="Q6"/>
  <c r="J6" i="61"/>
  <c r="Q13"/>
  <c r="J13" i="60"/>
  <c r="J16" i="61" l="1"/>
  <c r="Q16" s="1"/>
  <c r="Q6"/>
  <c r="J6" i="60"/>
  <c r="Q13"/>
  <c r="J13" i="59"/>
  <c r="J6" l="1"/>
  <c r="Q13"/>
  <c r="J16" i="60"/>
  <c r="Q16" s="1"/>
  <c r="Q6"/>
  <c r="J16" i="59" l="1"/>
  <c r="Q16" s="1"/>
  <c r="Q6"/>
</calcChain>
</file>

<file path=xl/sharedStrings.xml><?xml version="1.0" encoding="utf-8"?>
<sst xmlns="http://schemas.openxmlformats.org/spreadsheetml/2006/main" count="10044" uniqueCount="318">
  <si>
    <t>النفقــــــــــــــــــــــــــــــــــــات</t>
  </si>
  <si>
    <t>ت</t>
  </si>
  <si>
    <t>المفردات</t>
  </si>
  <si>
    <t>النفقات الفعلية</t>
  </si>
  <si>
    <t>التخصيصات</t>
  </si>
  <si>
    <t>نسبة النمو %</t>
  </si>
  <si>
    <t>المصدقة</t>
  </si>
  <si>
    <t>المنقحة</t>
  </si>
  <si>
    <t>المتفق عليها</t>
  </si>
  <si>
    <t>المقترحة</t>
  </si>
  <si>
    <t>(1)</t>
  </si>
  <si>
    <t>(2)</t>
  </si>
  <si>
    <t>( 3 )</t>
  </si>
  <si>
    <t>( 4 )</t>
  </si>
  <si>
    <t>( 5 )</t>
  </si>
  <si>
    <t>(6)</t>
  </si>
  <si>
    <t>(7)</t>
  </si>
  <si>
    <t>7/4</t>
  </si>
  <si>
    <t>7/5</t>
  </si>
  <si>
    <t>1-</t>
  </si>
  <si>
    <t>مجمـــــــوع النفقـــــات التشغيليــــة</t>
  </si>
  <si>
    <t>أ- تعويضـــات الموظفيــــــن</t>
  </si>
  <si>
    <t>ب- الســلـع والخدمــــــــــــات</t>
  </si>
  <si>
    <t>جـ - الفـوائــــــــــــــــــــــــــــد</t>
  </si>
  <si>
    <t>د - الاعـــانــــــــــــــــــــــــــات</t>
  </si>
  <si>
    <t>هـ - المنــــــــــــــــــــــــــــــــح</t>
  </si>
  <si>
    <t>و - المنـــــــافع الاجتماعيــــــــة</t>
  </si>
  <si>
    <t>ز - المصروفات الاخــــــــرى</t>
  </si>
  <si>
    <t>ح - الموجودات غير المالية</t>
  </si>
  <si>
    <t>2-</t>
  </si>
  <si>
    <t>المشاريـع الرأسمالية (الاستثمارية)</t>
  </si>
  <si>
    <t>3-</t>
  </si>
  <si>
    <t>الاجمـــــــــــــــالي ( 1+ 2 )</t>
  </si>
  <si>
    <t>الايــــــــــــــــــــــــــــرادات</t>
  </si>
  <si>
    <t>فعلي</t>
  </si>
  <si>
    <t>مخطط</t>
  </si>
  <si>
    <t>عام/2011</t>
  </si>
  <si>
    <t xml:space="preserve">( 1 ) </t>
  </si>
  <si>
    <t>( 2 )</t>
  </si>
  <si>
    <t>(4)</t>
  </si>
  <si>
    <t>4/3</t>
  </si>
  <si>
    <t xml:space="preserve"> الضـــرائـــــــــــــــــــــــــــــب</t>
  </si>
  <si>
    <t xml:space="preserve"> المسـاهمــــات الاجتماعيــة</t>
  </si>
  <si>
    <t xml:space="preserve"> المــــنــــــــــــــــــح</t>
  </si>
  <si>
    <t xml:space="preserve"> 4-</t>
  </si>
  <si>
    <t>الايرادات الاخرى بضمنها مبيعـــات النفــــط</t>
  </si>
  <si>
    <t xml:space="preserve"> 5-</t>
  </si>
  <si>
    <t xml:space="preserve"> بيــــع الموجــودات غيــر الماليــــة</t>
  </si>
  <si>
    <t>الاجمــــــــــــــــــــــــالي ( 1+2+.................+5)</t>
  </si>
  <si>
    <t>الملاكـــــــــــــــــــــــــــــــات</t>
  </si>
  <si>
    <t>عليا أ</t>
  </si>
  <si>
    <t>عليا ب</t>
  </si>
  <si>
    <t>الاولى</t>
  </si>
  <si>
    <t>الثانية</t>
  </si>
  <si>
    <t>الثالثة</t>
  </si>
  <si>
    <t>الرابعة</t>
  </si>
  <si>
    <t>الخامسة</t>
  </si>
  <si>
    <t>السادسة</t>
  </si>
  <si>
    <t>السابعة</t>
  </si>
  <si>
    <t>الثامنة</t>
  </si>
  <si>
    <t>التاسعة</t>
  </si>
  <si>
    <t>العاشرة</t>
  </si>
  <si>
    <t>المجموع</t>
  </si>
  <si>
    <t>الوزارة:- اجمالي مجلس النواب</t>
  </si>
  <si>
    <t>العـــدد                             الدرجات الوظيفية المصدقة لسنة/2011</t>
  </si>
  <si>
    <t>الوزارة:-  مجلس النواب</t>
  </si>
  <si>
    <t>( مليون دينار )</t>
  </si>
  <si>
    <t xml:space="preserve">  الوزارة               الحسابات الرئيسية</t>
  </si>
  <si>
    <t>تعويضات</t>
  </si>
  <si>
    <t>السلع</t>
  </si>
  <si>
    <t>الفوائد</t>
  </si>
  <si>
    <t>الاعانات</t>
  </si>
  <si>
    <t>المنح</t>
  </si>
  <si>
    <t>منافع</t>
  </si>
  <si>
    <t>المصروفات</t>
  </si>
  <si>
    <t>الموجودات</t>
  </si>
  <si>
    <t>الرواتب</t>
  </si>
  <si>
    <t>المجموع عدا</t>
  </si>
  <si>
    <t>مجموع النفقات</t>
  </si>
  <si>
    <t>المشاريع واعادة</t>
  </si>
  <si>
    <t>اجمالي الموازنة</t>
  </si>
  <si>
    <t>الموظفين</t>
  </si>
  <si>
    <t>والخدمات</t>
  </si>
  <si>
    <t>اجتماعية</t>
  </si>
  <si>
    <t>الاخرى</t>
  </si>
  <si>
    <t>غير المالية</t>
  </si>
  <si>
    <t>التقاعدية</t>
  </si>
  <si>
    <t>تعويضات الموظفين</t>
  </si>
  <si>
    <t>التشغيلية</t>
  </si>
  <si>
    <t>الاعمار</t>
  </si>
  <si>
    <t>مجلس النواب ( اجمالي )</t>
  </si>
  <si>
    <t>ا- مجلس النواب</t>
  </si>
  <si>
    <t>ب- الهيئة الوطنية للمسائلة والعدالة</t>
  </si>
  <si>
    <t>ج - هيئة دعاوي الملكية</t>
  </si>
  <si>
    <t>د - مكتب المفتش العام لهيئة دعاوي الملكية</t>
  </si>
  <si>
    <t>هـ- ديوان الرقابة المالية</t>
  </si>
  <si>
    <t>و- هيئة النزاهة العامة</t>
  </si>
  <si>
    <t>رئاسة الجمهورية</t>
  </si>
  <si>
    <t>أ- رئاسة الجمهورية</t>
  </si>
  <si>
    <t>مجلس الوزراء ( اجمالي )</t>
  </si>
  <si>
    <t>أ- امانة مجلس الوزراء</t>
  </si>
  <si>
    <t>ب- رئاسة مجلس الوزراء</t>
  </si>
  <si>
    <t>ج- مجلس الامن الوطني</t>
  </si>
  <si>
    <t>د - الهيئة العراقية للسيطرة على المصادر المشعة</t>
  </si>
  <si>
    <t>هـ- ديوان الوقف الشيعي</t>
  </si>
  <si>
    <t>ز- ديوان الوقف السني</t>
  </si>
  <si>
    <t>ك- مكتب القائد العام للقوات المسلحة</t>
  </si>
  <si>
    <t>ل- جهاز المخابرات الوطني العراقي</t>
  </si>
  <si>
    <t>ن- مديرية نزع السلاح ودمج المليشيات</t>
  </si>
  <si>
    <t>س- الهيئة الوطنية للأستثمار</t>
  </si>
  <si>
    <t>ع-كلية الامام الاعظم</t>
  </si>
  <si>
    <t>ف- كلية الامام الكاظم</t>
  </si>
  <si>
    <t>ص-مؤسسة الشهداء</t>
  </si>
  <si>
    <t>الخارجية</t>
  </si>
  <si>
    <t>الماليـــــــة ( اجمالي )</t>
  </si>
  <si>
    <t>أ- دوائر وزارة المالية</t>
  </si>
  <si>
    <t>ب- النشاط العام للدولة</t>
  </si>
  <si>
    <t>الداخلية</t>
  </si>
  <si>
    <t>العمل والشؤون الاجتماعية</t>
  </si>
  <si>
    <t>الصحة</t>
  </si>
  <si>
    <t>الدفاع</t>
  </si>
  <si>
    <t>العدل</t>
  </si>
  <si>
    <t>التربية</t>
  </si>
  <si>
    <t>الشباب والرياضة</t>
  </si>
  <si>
    <t>التجارة</t>
  </si>
  <si>
    <t>الثقافة</t>
  </si>
  <si>
    <t>النقل</t>
  </si>
  <si>
    <t>البلديات والاشغال العامة</t>
  </si>
  <si>
    <t>الاعمار والاسكان</t>
  </si>
  <si>
    <t>الزراعة</t>
  </si>
  <si>
    <t>الموارد المائية</t>
  </si>
  <si>
    <t>النفط</t>
  </si>
  <si>
    <t>التخطيط والتعاون الانمائي</t>
  </si>
  <si>
    <t>الصناعة والمعادن</t>
  </si>
  <si>
    <t>التعليم العالي والبحث العلمي</t>
  </si>
  <si>
    <t>الكهرباء</t>
  </si>
  <si>
    <t>العلوم والتكنولوجيا</t>
  </si>
  <si>
    <t>الاتصالات</t>
  </si>
  <si>
    <t>البيئة</t>
  </si>
  <si>
    <t>المهجرين والمهاجرين</t>
  </si>
  <si>
    <t>حقوق الانسان</t>
  </si>
  <si>
    <t>اقليم كردستان</t>
  </si>
  <si>
    <t>الدوائر غير المرتبطة بوزارة ( اجمالي)</t>
  </si>
  <si>
    <t>أ- المجالس المحلية في المحافظات</t>
  </si>
  <si>
    <t>ب- الادارات العامة والمحلية في المحافظات</t>
  </si>
  <si>
    <t>ج- هيئات الاستثمار في المحافظات</t>
  </si>
  <si>
    <t>د- هيئة الاوراق المالية</t>
  </si>
  <si>
    <t>هـ- المفوضية العليا المستقلة للانتخابات</t>
  </si>
  <si>
    <t>و - المحكمة الجنائية العراقية</t>
  </si>
  <si>
    <t>مجلس القضاء الاعلى</t>
  </si>
  <si>
    <t>المجمــــــــــوع العـــــــــــــــــــام</t>
  </si>
  <si>
    <t>ح- مكتب المفتش العام  لديوان الوقف السني</t>
  </si>
  <si>
    <t>م- مكتب المفتش العام لجهاز المخابرات الوطني العراقي</t>
  </si>
  <si>
    <t>ض- مكتب المفتش العام لمؤسسة الشهداء</t>
  </si>
  <si>
    <t xml:space="preserve">التخطيط </t>
  </si>
  <si>
    <t>الضرائب</t>
  </si>
  <si>
    <t xml:space="preserve">المساهمات </t>
  </si>
  <si>
    <t>الايرادات الاخرى بضمنها</t>
  </si>
  <si>
    <t>بيع الموجودات</t>
  </si>
  <si>
    <t>الاجتماعية</t>
  </si>
  <si>
    <t>مبيعات النفط</t>
  </si>
  <si>
    <t xml:space="preserve">ج - هيئة دعاوي الملكية </t>
  </si>
  <si>
    <t xml:space="preserve">مكتب المفتش العام لهيئة دعاوي الملكية </t>
  </si>
  <si>
    <t>د- ديوان الرقابة المالية</t>
  </si>
  <si>
    <t>ه- هيئة النزاهة العامة</t>
  </si>
  <si>
    <t>ب - المجمع العلمي العراقي</t>
  </si>
  <si>
    <t xml:space="preserve">مكتب المفتش العام للوقف الشيعي </t>
  </si>
  <si>
    <t>و- ديوان الوقف السني</t>
  </si>
  <si>
    <t xml:space="preserve">ز-مكتب المفتش العام للوقف السني </t>
  </si>
  <si>
    <t>ح- ديوان المسيحيين والطوائف الاخرى</t>
  </si>
  <si>
    <t xml:space="preserve">ط-مكتب المفتش العام للطوائف الاخرى </t>
  </si>
  <si>
    <t>ي- مكتب القائد العام للقوات المسلحة</t>
  </si>
  <si>
    <t>ك- جهاز المخابرات الوطني العراقي</t>
  </si>
  <si>
    <t>ل -مكتب المفتش العام لجهاز المخابرات الوطني</t>
  </si>
  <si>
    <t>م- مديرية نزع السلاح ودمج المليشيات</t>
  </si>
  <si>
    <t>ن- الهيئة الوطنية للأستثمار</t>
  </si>
  <si>
    <t>س- كلية الامام الاعظم</t>
  </si>
  <si>
    <t>ع-كلية الامام الكاظم</t>
  </si>
  <si>
    <t>ف- مؤسسة الشهداء</t>
  </si>
  <si>
    <t>ص-مكتب المفتش العام لمؤسسة الشهداء</t>
  </si>
  <si>
    <t>الوزارة:-  الهيئة الوطنية للمسائلة والعدالة</t>
  </si>
  <si>
    <t>الوزارة:- هيئة دعاوي الملكية</t>
  </si>
  <si>
    <t>الوزارة:- مكتب المفتش العام لهيئة دعاوي الملكية</t>
  </si>
  <si>
    <t>الوزارة:- ديوان الرقابة المالية</t>
  </si>
  <si>
    <t>الوزارة:- هيئة النزاهة العامة</t>
  </si>
  <si>
    <t>الوزارة:- رئاسة الجمهورية ( الاجمالي)</t>
  </si>
  <si>
    <t xml:space="preserve">الوزارة:- رئاسة الجمهورية </t>
  </si>
  <si>
    <t>الوزارة:- المجمع العلمي</t>
  </si>
  <si>
    <t xml:space="preserve">الوزارة:-مجلس الوزراء ( الاجمالي) </t>
  </si>
  <si>
    <t xml:space="preserve">الوزارة:- امانة مجلس الوزراء </t>
  </si>
  <si>
    <t xml:space="preserve">الوزارة:- رئاسة مجلس الوزراء </t>
  </si>
  <si>
    <t>الوزارة:- مجلس الامن الوطني</t>
  </si>
  <si>
    <t>الوزارة:- الهيئة العراقية للسيطرة على المصادر المشعة</t>
  </si>
  <si>
    <t>الوزارة:- ديوان الوقف الشيعي</t>
  </si>
  <si>
    <t>الوزارة:- مكتب المفتش العام لديوان الوقف الشيعي</t>
  </si>
  <si>
    <t>الوزارة:- ديوان الوقف السني</t>
  </si>
  <si>
    <t>الوزارة:- مكتب المفتش العام لديوان الوقف السني</t>
  </si>
  <si>
    <t>الوزارة:- ديوان اوقاف المسيحيين والديانات الاخرى</t>
  </si>
  <si>
    <t>الوزارة:- مكتب المفتش العام لديوان اوقاف المسيحيين والديانات الاخرى</t>
  </si>
  <si>
    <t>الوزارة:- مكتب القائد العام للقوات المسلحة</t>
  </si>
  <si>
    <t>الوزارة:-جهاز المخابرات الوطني العراقي</t>
  </si>
  <si>
    <t>الوزارة: - مكتب المفتش العام لجهاز المخابرات الوطني العراقي</t>
  </si>
  <si>
    <t>الوزارة: -الهيئة الوطنية للأستثمار</t>
  </si>
  <si>
    <t>الوزارة: -مديرية نزع السلاح ودمج المليشيات</t>
  </si>
  <si>
    <t>الوزارة: -كلية الامام الاعظم</t>
  </si>
  <si>
    <t>الوزارة: -كلية الامام الكــــاظـــــم</t>
  </si>
  <si>
    <t>الوزارة: -مؤسسة الشهداء</t>
  </si>
  <si>
    <t>الوزارة: - مكتب المفتش العام لمؤسسة الشهداء</t>
  </si>
  <si>
    <t>الوزارة: - الخارجيــــــــــــــة</t>
  </si>
  <si>
    <t>ـــ الرواتب والاجور</t>
  </si>
  <si>
    <t>ـــ الرواتب والمكافآت التقاعدية</t>
  </si>
  <si>
    <t>الوزارة: - دوائر وزارة المالية</t>
  </si>
  <si>
    <t>الوزارة: - النشاط العام</t>
  </si>
  <si>
    <t>الوزارة: -وزارة المالية ( الاجمالي )</t>
  </si>
  <si>
    <t>الوزارة: - الداخليــــــــــــــة</t>
  </si>
  <si>
    <t>الوزارة: - العمل والشؤون الاجتماعية</t>
  </si>
  <si>
    <t>الوزارة: - الصحــــــــــــــة</t>
  </si>
  <si>
    <t>الوزارة: - الدفــــــــــــــاع</t>
  </si>
  <si>
    <t>الوزارة: - العـــــــــــــــــــدل</t>
  </si>
  <si>
    <t>الوزارة: - التربيــــــــــــــــــة</t>
  </si>
  <si>
    <t>الوزارة: - الشباب والرياضة</t>
  </si>
  <si>
    <t>الوزارة: - التجـــــــــــــــــارة</t>
  </si>
  <si>
    <t>الوزارة: -الثقـــافـــــــــــــــة</t>
  </si>
  <si>
    <t>الوزارة: -النقـــــــــــــــــــــــــــل</t>
  </si>
  <si>
    <t>الوزارة: -البلديات والاشغال العامة</t>
  </si>
  <si>
    <t>الوزارة: -الاعمار والاسكان</t>
  </si>
  <si>
    <t>الوزارة: -الزراعـــــــــــــــــــــة</t>
  </si>
  <si>
    <t>الوزارة: -الموارد المائية</t>
  </si>
  <si>
    <t>الوزارة: -النفـــــــــــــــــط</t>
  </si>
  <si>
    <t>الوزارة: -التخطيط</t>
  </si>
  <si>
    <t>الوزارة: -الصناعة والمعادن</t>
  </si>
  <si>
    <t>الوزارة: -التعليم العالي والبحث العلمي</t>
  </si>
  <si>
    <t>الوزارة: -الكهربــــــــــــــاء</t>
  </si>
  <si>
    <t>الوزارة: -العلوم والتكنلوجيا</t>
  </si>
  <si>
    <t>الوزارة: -الاتصالات</t>
  </si>
  <si>
    <t>الوزارة: -البيئــــــــــــــــــة</t>
  </si>
  <si>
    <t>الوزارة: -المهجريـــــــــن والمهاجريـــــــــن</t>
  </si>
  <si>
    <t>الوزارة: -حقوق الانسان</t>
  </si>
  <si>
    <t>الوزارة: -اقليم كردستان</t>
  </si>
  <si>
    <t>الوزارة: -الدوائر غير المرتبطة بوزارة ( الاجمالي)</t>
  </si>
  <si>
    <t>الوزارة: -المجالس المحلية في المحافظات</t>
  </si>
  <si>
    <t>الوزارة: -الادارات العامة والمحلية في المحافظات</t>
  </si>
  <si>
    <t>الوزارة: -هيئات الاستثمار في المحافظات</t>
  </si>
  <si>
    <t>الوزارة: -هيئة الاوراق المالية</t>
  </si>
  <si>
    <t>الوزارة: -المفوضية العليا المستقلة للأنتخابات</t>
  </si>
  <si>
    <t>الوزارة: -المحكمة الجنائية العراقية</t>
  </si>
  <si>
    <t>الوزارة: -مجلس القضاء الاعلى</t>
  </si>
  <si>
    <t>الوزارة: - مكتب مفتش امانة بغداد</t>
  </si>
  <si>
    <t>الوزارة: - مكتب مفتش مؤسسة السجناء</t>
  </si>
  <si>
    <t>الوزارة: - مكتب مفتش هيئة الحج والعمرة</t>
  </si>
  <si>
    <t>الوزارة                 الدرجة</t>
  </si>
  <si>
    <t>المالية</t>
  </si>
  <si>
    <t>الدوائر غير المرتبطة بوزارة ( اجمالي )</t>
  </si>
  <si>
    <t>تقديـــــرات الايـــــرادات الختامية لسنـــــــــة / 2010</t>
  </si>
  <si>
    <t>ط - مكتب مفتش عام الهيئة العراقية العامة لخدمات البث والارسال</t>
  </si>
  <si>
    <t>الوزارة: - مكتب مفتش عام الهيئة العراقية العامة لخدمات البث والارسال</t>
  </si>
  <si>
    <t>تقديـــــرات الايـــــرادات المخططة لسنـــــــــة / 2012</t>
  </si>
  <si>
    <t>أ- مجلس النواب</t>
  </si>
  <si>
    <t>ي- مكتب المفتش العام لديوان اوقاف المسيحيين والديانات الاخرى</t>
  </si>
  <si>
    <t xml:space="preserve">ب- المجمع العلمي </t>
  </si>
  <si>
    <t>مجلس الوزراء</t>
  </si>
  <si>
    <t>و-مكتب المفتش العام لديون الوقف الشيعي</t>
  </si>
  <si>
    <t>ط- ديوان اوقاف المسيحيين والديانات الاخرى</t>
  </si>
  <si>
    <t>ز- مكتب مفتش عام امانة بغداد</t>
  </si>
  <si>
    <t>ح- مكتب مفتش عام مؤسسة السجناء</t>
  </si>
  <si>
    <t>ي- مكتب مفتش عام هيئة الحج والعمرة</t>
  </si>
  <si>
    <t>ب- المجمع العلمي العراقي</t>
  </si>
  <si>
    <t>ي - مكتب مفتش عام هيئة الحج والعمرة</t>
  </si>
  <si>
    <t>14</t>
  </si>
  <si>
    <t>التخصيصات المنقحة لسنة / 2011</t>
  </si>
  <si>
    <t>النفقات الفعلية لسنة / 2011</t>
  </si>
  <si>
    <t>تقديرات الموازنــــة الاتحاديــــــة لجمهوريــــــة العـــــراق المصدقة لسنـــــــــة / 2012</t>
  </si>
  <si>
    <t>التخصيصات المنقحة لسنة / 2012</t>
  </si>
  <si>
    <t>تقديرات الموازنــــة الاتحاديــــــة لجمهوريــــــة العـــــراق المتفق عليها لسنـــــــــة / 2013</t>
  </si>
  <si>
    <t xml:space="preserve"> لسنة/2010</t>
  </si>
  <si>
    <t>المنقحة لعام /2011</t>
  </si>
  <si>
    <t>الاولية لعام /2011</t>
  </si>
  <si>
    <t>تخصيصات عام / 2012</t>
  </si>
  <si>
    <t>تقديرات عام / 2013</t>
  </si>
  <si>
    <t>لسنة/2010</t>
  </si>
  <si>
    <t>عام/2012</t>
  </si>
  <si>
    <t>عام / 2013</t>
  </si>
  <si>
    <t>العـــدد                             الدرجات الوظيفية المصدقة لسنة/2012</t>
  </si>
  <si>
    <t>العـــدد                            الدرجات الوظيفية المقترحة لسنة/2013</t>
  </si>
  <si>
    <t>العـــدد                          الدرجات الوظيفية المصدقة لسنة/2011</t>
  </si>
  <si>
    <t>السياحة والآثار</t>
  </si>
  <si>
    <t>الوزارة: - السياحة والآثار</t>
  </si>
  <si>
    <t>تقديرات النفقـــــــــات الفعليـــــــــــــة لسنـــــــــة / 2010</t>
  </si>
  <si>
    <t>السياحة والأثار</t>
  </si>
  <si>
    <t>تقديـــــرات الايـــــرادات الختامية لسنـــــــــة / 2011</t>
  </si>
  <si>
    <t>ج -مكتب نائب رئيس الوزراء لشؤون الطاقة.</t>
  </si>
  <si>
    <t>د - مكتب نائب رئيس الوزراء للشؤون الاقتصادية</t>
  </si>
  <si>
    <t>هـ - مكتب نائب رئيس الوزراء لشؤون الخدمات</t>
  </si>
  <si>
    <t>و- مجلس الامن الوطني</t>
  </si>
  <si>
    <t>ز - الهيئة العراقية للسيطرة على المصادر المشعة</t>
  </si>
  <si>
    <t>ح- ديوان الوقف الشيعي</t>
  </si>
  <si>
    <t>ط-مكتب المفتش العام لديون الوقف الشيعي</t>
  </si>
  <si>
    <t>ي- ديوان الوقف السني</t>
  </si>
  <si>
    <t>ك- مكتب المفتش العام  لديوان الوقف السني</t>
  </si>
  <si>
    <t>ل- ديوان اوقاف المسيحيين والديانات الاخرى</t>
  </si>
  <si>
    <t>م- مكتب المفتش العام لديوان اوقاف المسيحيين والديانات الاخرى</t>
  </si>
  <si>
    <t>ن- مكتب القائد العام للقوات المسلحة</t>
  </si>
  <si>
    <t>ج- الهيئة الوطنية للأستثمار</t>
  </si>
  <si>
    <t>ق- جهاز الامن الوطني</t>
  </si>
  <si>
    <t>الوزارة:- مكتب نائب رئيس الوزراء لشؤون الطاقة</t>
  </si>
  <si>
    <t>الوزارة:- مكتب نائب رئيس الوزراء للشؤون الاقتصادية</t>
  </si>
  <si>
    <t>الوزارة:- مكتب نائب رئيس الوزراء لشؤون الخدمات</t>
  </si>
  <si>
    <t>ح- المفوضية العليا لحقوق الانسان</t>
  </si>
  <si>
    <t>الوزارة:- المفوضية العليا لحقوق الانسان</t>
  </si>
  <si>
    <t>الجارية</t>
  </si>
  <si>
    <t>تقديرات الموازنــــة الاتحاديــــــة لجمهوريــــــة العـــــراق المقترح لسنـــــــــة / 2013 من قبــــل الــــوزارات</t>
  </si>
  <si>
    <t>تقديـــــرات الايـــــرادات المخططة لسنـــــــــة / 2013</t>
  </si>
  <si>
    <t>20</t>
  </si>
  <si>
    <t>19</t>
  </si>
  <si>
    <t>15</t>
  </si>
  <si>
    <t>16</t>
  </si>
  <si>
    <t>جـــدول (د) القـــوى العاملـــة للـــوزارات والدوائـــر الممولــــــة مركزيـــاً لسنــة/2013</t>
  </si>
  <si>
    <t>ز_المفوضية العليل لحقوق الانسان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</si>
</sst>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3">
    <font>
      <sz val="11"/>
      <color theme="1"/>
      <name val="Arial"/>
      <family val="2"/>
      <charset val="178"/>
      <scheme val="minor"/>
    </font>
    <font>
      <sz val="10"/>
      <name val="Arial"/>
    </font>
    <font>
      <b/>
      <sz val="16"/>
      <name val="Times New Roman"/>
      <family val="1"/>
    </font>
    <font>
      <sz val="12"/>
      <name val="Arial"/>
    </font>
    <font>
      <b/>
      <sz val="14"/>
      <name val="Arial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Arial"/>
    </font>
    <font>
      <b/>
      <sz val="12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Times New Roman"/>
      <family val="1"/>
    </font>
    <font>
      <b/>
      <sz val="10"/>
      <name val="Arial"/>
    </font>
    <font>
      <b/>
      <sz val="8"/>
      <name val="Arial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9"/>
      <name val="Arial"/>
      <family val="2"/>
    </font>
    <font>
      <b/>
      <sz val="9"/>
      <name val="Arial"/>
    </font>
    <font>
      <b/>
      <sz val="18"/>
      <name val="Times New Roman"/>
      <family val="1"/>
    </font>
    <font>
      <sz val="8"/>
      <name val="Times New Roman"/>
      <family val="1"/>
    </font>
    <font>
      <sz val="8"/>
      <name val="Arial"/>
    </font>
    <font>
      <sz val="9"/>
      <name val="Arial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6"/>
      <name val="Arial"/>
    </font>
    <font>
      <b/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501">
    <xf numFmtId="0" fontId="0" fillId="0" borderId="0" xfId="0"/>
    <xf numFmtId="0" fontId="1" fillId="0" borderId="0" xfId="1"/>
    <xf numFmtId="0" fontId="4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readingOrder="2"/>
    </xf>
    <xf numFmtId="0" fontId="6" fillId="2" borderId="6" xfId="1" applyFont="1" applyFill="1" applyBorder="1" applyAlignment="1">
      <alignment horizontal="right" readingOrder="2"/>
    </xf>
    <xf numFmtId="0" fontId="7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center" readingOrder="1"/>
    </xf>
    <xf numFmtId="0" fontId="9" fillId="0" borderId="1" xfId="1" applyFont="1" applyBorder="1" applyAlignment="1">
      <alignment horizontal="center"/>
    </xf>
    <xf numFmtId="0" fontId="6" fillId="0" borderId="5" xfId="1" applyFont="1" applyBorder="1"/>
    <xf numFmtId="0" fontId="9" fillId="0" borderId="2" xfId="1" applyFont="1" applyBorder="1" applyAlignment="1">
      <alignment horizontal="center"/>
    </xf>
    <xf numFmtId="0" fontId="6" fillId="0" borderId="1" xfId="1" applyFont="1" applyBorder="1"/>
    <xf numFmtId="0" fontId="6" fillId="2" borderId="5" xfId="1" applyFont="1" applyFill="1" applyBorder="1" applyAlignment="1">
      <alignment horizontal="right" readingOrder="2"/>
    </xf>
    <xf numFmtId="0" fontId="3" fillId="0" borderId="0" xfId="1" applyFont="1" applyAlignment="1"/>
    <xf numFmtId="0" fontId="11" fillId="0" borderId="5" xfId="1" applyFont="1" applyBorder="1" applyAlignment="1">
      <alignment horizontal="center" readingOrder="2"/>
    </xf>
    <xf numFmtId="0" fontId="13" fillId="2" borderId="1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4" fillId="0" borderId="5" xfId="1" applyFont="1" applyBorder="1" applyAlignment="1">
      <alignment horizontal="center"/>
    </xf>
    <xf numFmtId="0" fontId="14" fillId="0" borderId="5" xfId="1" applyFont="1" applyFill="1" applyBorder="1" applyAlignment="1">
      <alignment horizontal="center"/>
    </xf>
    <xf numFmtId="0" fontId="14" fillId="0" borderId="1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49" fontId="6" fillId="0" borderId="0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readingOrder="2"/>
    </xf>
    <xf numFmtId="0" fontId="7" fillId="0" borderId="0" xfId="1" applyFont="1" applyFill="1" applyBorder="1" applyAlignment="1">
      <alignment horizontal="center"/>
    </xf>
    <xf numFmtId="0" fontId="13" fillId="2" borderId="9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/>
    </xf>
    <xf numFmtId="0" fontId="3" fillId="0" borderId="10" xfId="1" applyFont="1" applyFill="1" applyBorder="1"/>
    <xf numFmtId="0" fontId="13" fillId="0" borderId="7" xfId="1" applyFont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165" fontId="6" fillId="2" borderId="5" xfId="1" applyNumberFormat="1" applyFont="1" applyFill="1" applyBorder="1" applyAlignment="1">
      <alignment horizontal="center"/>
    </xf>
    <xf numFmtId="2" fontId="7" fillId="2" borderId="6" xfId="1" applyNumberFormat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readingOrder="2"/>
    </xf>
    <xf numFmtId="0" fontId="6" fillId="0" borderId="8" xfId="1" applyFont="1" applyBorder="1" applyAlignment="1" applyProtection="1">
      <alignment horizontal="center"/>
    </xf>
    <xf numFmtId="164" fontId="6" fillId="2" borderId="8" xfId="1" applyNumberFormat="1" applyFont="1" applyFill="1" applyBorder="1" applyAlignment="1" applyProtection="1">
      <alignment horizontal="center" readingOrder="2"/>
    </xf>
    <xf numFmtId="0" fontId="6" fillId="0" borderId="0" xfId="1" applyFont="1" applyFill="1" applyBorder="1" applyAlignment="1">
      <alignment horizontal="center" vertical="center"/>
    </xf>
    <xf numFmtId="0" fontId="6" fillId="0" borderId="8" xfId="1" applyFont="1" applyBorder="1" applyAlignment="1" applyProtection="1">
      <alignment horizontal="center"/>
    </xf>
    <xf numFmtId="0" fontId="6" fillId="0" borderId="8" xfId="1" applyFont="1" applyBorder="1" applyAlignment="1" applyProtection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2" borderId="5" xfId="0" applyFont="1" applyFill="1" applyBorder="1"/>
    <xf numFmtId="0" fontId="16" fillId="0" borderId="5" xfId="0" applyFont="1" applyBorder="1"/>
    <xf numFmtId="0" fontId="17" fillId="0" borderId="15" xfId="0" applyFont="1" applyFill="1" applyBorder="1"/>
    <xf numFmtId="0" fontId="17" fillId="0" borderId="0" xfId="0" applyFont="1" applyFill="1" applyBorder="1"/>
    <xf numFmtId="0" fontId="16" fillId="0" borderId="5" xfId="0" applyFont="1" applyFill="1" applyBorder="1"/>
    <xf numFmtId="164" fontId="15" fillId="0" borderId="0" xfId="0" applyNumberFormat="1" applyFont="1"/>
    <xf numFmtId="0" fontId="19" fillId="0" borderId="0" xfId="0" applyFont="1" applyBorder="1" applyAlignment="1">
      <alignment horizontal="right" readingOrder="2"/>
    </xf>
    <xf numFmtId="0" fontId="15" fillId="0" borderId="0" xfId="0" applyFont="1" applyBorder="1" applyAlignment="1">
      <alignment horizontal="right" readingOrder="2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9" fillId="0" borderId="0" xfId="0" applyFont="1"/>
    <xf numFmtId="0" fontId="16" fillId="2" borderId="5" xfId="0" applyFont="1" applyFill="1" applyBorder="1" applyAlignment="1">
      <alignment horizontal="center"/>
    </xf>
    <xf numFmtId="0" fontId="21" fillId="2" borderId="5" xfId="0" applyFont="1" applyFill="1" applyBorder="1"/>
    <xf numFmtId="164" fontId="19" fillId="2" borderId="5" xfId="0" applyNumberFormat="1" applyFont="1" applyFill="1" applyBorder="1" applyAlignment="1">
      <alignment horizontal="center"/>
    </xf>
    <xf numFmtId="0" fontId="21" fillId="0" borderId="5" xfId="0" applyFont="1" applyBorder="1"/>
    <xf numFmtId="164" fontId="19" fillId="0" borderId="5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6" fillId="0" borderId="15" xfId="0" applyFont="1" applyFill="1" applyBorder="1"/>
    <xf numFmtId="164" fontId="19" fillId="0" borderId="15" xfId="0" applyNumberFormat="1" applyFont="1" applyFill="1" applyBorder="1" applyAlignment="1">
      <alignment horizontal="center"/>
    </xf>
    <xf numFmtId="49" fontId="19" fillId="0" borderId="15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164" fontId="19" fillId="0" borderId="0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23" fillId="2" borderId="13" xfId="0" applyFont="1" applyFill="1" applyBorder="1" applyAlignment="1">
      <alignment horizontal="center"/>
    </xf>
    <xf numFmtId="164" fontId="19" fillId="2" borderId="8" xfId="0" applyNumberFormat="1" applyFont="1" applyFill="1" applyBorder="1" applyAlignment="1">
      <alignment horizontal="center"/>
    </xf>
    <xf numFmtId="164" fontId="17" fillId="0" borderId="8" xfId="0" applyNumberFormat="1" applyFont="1" applyBorder="1" applyAlignment="1">
      <alignment horizontal="center"/>
    </xf>
    <xf numFmtId="164" fontId="17" fillId="0" borderId="8" xfId="0" applyNumberFormat="1" applyFont="1" applyFill="1" applyBorder="1" applyAlignment="1">
      <alignment horizontal="center"/>
    </xf>
    <xf numFmtId="164" fontId="19" fillId="0" borderId="8" xfId="0" applyNumberFormat="1" applyFont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164" fontId="11" fillId="2" borderId="5" xfId="0" applyNumberFormat="1" applyFont="1" applyFill="1" applyBorder="1" applyAlignment="1">
      <alignment horizontal="center"/>
    </xf>
    <xf numFmtId="0" fontId="6" fillId="0" borderId="5" xfId="0" applyFont="1" applyBorder="1"/>
    <xf numFmtId="164" fontId="11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/>
    <xf numFmtId="164" fontId="25" fillId="0" borderId="0" xfId="0" applyNumberFormat="1" applyFont="1"/>
    <xf numFmtId="0" fontId="25" fillId="0" borderId="0" xfId="0" applyFont="1" applyBorder="1" applyAlignment="1">
      <alignment horizontal="right" readingOrder="2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2" borderId="3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164" fontId="11" fillId="0" borderId="15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164" fontId="11" fillId="0" borderId="11" xfId="0" applyNumberFormat="1" applyFont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/>
    </xf>
    <xf numFmtId="0" fontId="6" fillId="3" borderId="8" xfId="1" applyFont="1" applyFill="1" applyBorder="1" applyAlignment="1" applyProtection="1">
      <alignment horizontal="center"/>
    </xf>
    <xf numFmtId="0" fontId="6" fillId="0" borderId="8" xfId="1" applyFont="1" applyBorder="1" applyAlignment="1" applyProtection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/>
    </xf>
    <xf numFmtId="0" fontId="6" fillId="3" borderId="8" xfId="1" applyFont="1" applyFill="1" applyBorder="1" applyAlignment="1" applyProtection="1">
      <alignment horizontal="center"/>
    </xf>
    <xf numFmtId="0" fontId="6" fillId="0" borderId="8" xfId="1" applyFont="1" applyBorder="1" applyAlignment="1" applyProtection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/>
    </xf>
    <xf numFmtId="0" fontId="6" fillId="3" borderId="8" xfId="1" applyFont="1" applyFill="1" applyBorder="1" applyAlignment="1" applyProtection="1">
      <alignment horizontal="center"/>
    </xf>
    <xf numFmtId="0" fontId="6" fillId="0" borderId="8" xfId="1" applyFont="1" applyBorder="1" applyAlignment="1" applyProtection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/>
    </xf>
    <xf numFmtId="0" fontId="6" fillId="3" borderId="8" xfId="1" applyFont="1" applyFill="1" applyBorder="1" applyAlignment="1" applyProtection="1">
      <alignment horizontal="center"/>
    </xf>
    <xf numFmtId="0" fontId="6" fillId="0" borderId="8" xfId="1" applyFont="1" applyBorder="1" applyAlignment="1" applyProtection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/>
    </xf>
    <xf numFmtId="0" fontId="6" fillId="3" borderId="8" xfId="1" applyFont="1" applyFill="1" applyBorder="1" applyAlignment="1" applyProtection="1">
      <alignment horizontal="center"/>
    </xf>
    <xf numFmtId="0" fontId="6" fillId="0" borderId="8" xfId="1" applyFont="1" applyBorder="1" applyAlignment="1" applyProtection="1">
      <alignment horizontal="center"/>
    </xf>
    <xf numFmtId="0" fontId="6" fillId="0" borderId="5" xfId="0" applyFont="1" applyBorder="1" applyAlignment="1">
      <alignment readingOrder="2"/>
    </xf>
    <xf numFmtId="0" fontId="6" fillId="3" borderId="5" xfId="1" applyFont="1" applyFill="1" applyBorder="1"/>
    <xf numFmtId="0" fontId="6" fillId="2" borderId="7" xfId="0" applyFont="1" applyFill="1" applyBorder="1" applyAlignment="1">
      <alignment horizontal="center" readingOrder="2"/>
    </xf>
    <xf numFmtId="0" fontId="6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/>
    </xf>
    <xf numFmtId="0" fontId="6" fillId="3" borderId="8" xfId="1" applyFont="1" applyFill="1" applyBorder="1" applyAlignment="1" applyProtection="1">
      <alignment horizontal="center"/>
    </xf>
    <xf numFmtId="0" fontId="6" fillId="0" borderId="8" xfId="1" applyFont="1" applyBorder="1" applyAlignment="1" applyProtection="1">
      <alignment horizontal="center"/>
    </xf>
    <xf numFmtId="0" fontId="6" fillId="2" borderId="8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3" fillId="0" borderId="0" xfId="0" applyFont="1"/>
    <xf numFmtId="0" fontId="4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27" fillId="0" borderId="0" xfId="0" applyFont="1"/>
    <xf numFmtId="0" fontId="25" fillId="0" borderId="5" xfId="0" applyFont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" fontId="14" fillId="0" borderId="5" xfId="1" applyNumberFormat="1" applyFont="1" applyBorder="1" applyAlignment="1">
      <alignment horizontal="center"/>
    </xf>
    <xf numFmtId="1" fontId="10" fillId="2" borderId="8" xfId="1" applyNumberFormat="1" applyFont="1" applyFill="1" applyBorder="1" applyAlignment="1">
      <alignment horizontal="center"/>
    </xf>
    <xf numFmtId="164" fontId="11" fillId="0" borderId="15" xfId="0" applyNumberFormat="1" applyFont="1" applyFill="1" applyBorder="1" applyAlignment="1">
      <alignment horizontal="center"/>
    </xf>
    <xf numFmtId="164" fontId="11" fillId="0" borderId="11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8" fillId="0" borderId="0" xfId="0" applyFont="1"/>
    <xf numFmtId="1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28" fillId="0" borderId="0" xfId="0" applyFont="1" applyFill="1" applyBorder="1"/>
    <xf numFmtId="0" fontId="6" fillId="0" borderId="6" xfId="0" applyFont="1" applyFill="1" applyBorder="1"/>
    <xf numFmtId="0" fontId="2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28" fillId="0" borderId="0" xfId="0" applyFont="1" applyFill="1"/>
    <xf numFmtId="0" fontId="0" fillId="3" borderId="0" xfId="0" applyFill="1"/>
    <xf numFmtId="0" fontId="13" fillId="2" borderId="1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1" fontId="28" fillId="0" borderId="0" xfId="0" applyNumberFormat="1" applyFont="1"/>
    <xf numFmtId="0" fontId="6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3" borderId="8" xfId="1" applyFont="1" applyFill="1" applyBorder="1" applyAlignment="1" applyProtection="1">
      <alignment horizontal="center"/>
    </xf>
    <xf numFmtId="0" fontId="0" fillId="4" borderId="0" xfId="0" applyFill="1" applyAlignment="1">
      <alignment horizontal="center"/>
    </xf>
    <xf numFmtId="0" fontId="1" fillId="0" borderId="0" xfId="1" applyFill="1"/>
    <xf numFmtId="0" fontId="6" fillId="3" borderId="1" xfId="1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49" fontId="6" fillId="3" borderId="5" xfId="1" applyNumberFormat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readingOrder="2"/>
    </xf>
    <xf numFmtId="0" fontId="6" fillId="3" borderId="6" xfId="1" applyFont="1" applyFill="1" applyBorder="1" applyAlignment="1">
      <alignment horizontal="right" readingOrder="2"/>
    </xf>
    <xf numFmtId="0" fontId="6" fillId="3" borderId="7" xfId="1" applyFont="1" applyFill="1" applyBorder="1" applyAlignment="1" applyProtection="1">
      <alignment horizontal="center" readingOrder="2"/>
    </xf>
    <xf numFmtId="165" fontId="6" fillId="3" borderId="5" xfId="1" applyNumberFormat="1" applyFont="1" applyFill="1" applyBorder="1" applyAlignment="1">
      <alignment horizontal="center"/>
    </xf>
    <xf numFmtId="0" fontId="6" fillId="3" borderId="5" xfId="1" applyFont="1" applyFill="1" applyBorder="1" applyAlignment="1">
      <alignment horizontal="right" readingOrder="2"/>
    </xf>
    <xf numFmtId="164" fontId="6" fillId="3" borderId="8" xfId="1" applyNumberFormat="1" applyFont="1" applyFill="1" applyBorder="1" applyAlignment="1" applyProtection="1">
      <alignment horizontal="center" readingOrder="2"/>
    </xf>
    <xf numFmtId="49" fontId="6" fillId="3" borderId="4" xfId="1" applyNumberFormat="1" applyFont="1" applyFill="1" applyBorder="1" applyAlignment="1">
      <alignment horizontal="center" vertical="center"/>
    </xf>
    <xf numFmtId="2" fontId="7" fillId="3" borderId="6" xfId="1" applyNumberFormat="1" applyFont="1" applyFill="1" applyBorder="1" applyAlignment="1">
      <alignment horizontal="center"/>
    </xf>
    <xf numFmtId="0" fontId="13" fillId="3" borderId="1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/>
    </xf>
    <xf numFmtId="1" fontId="10" fillId="3" borderId="8" xfId="1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6" fillId="0" borderId="8" xfId="1" applyFont="1" applyBorder="1" applyAlignment="1" applyProtection="1">
      <alignment horizontal="center"/>
    </xf>
    <xf numFmtId="0" fontId="6" fillId="3" borderId="8" xfId="1" applyFont="1" applyFill="1" applyBorder="1" applyAlignment="1" applyProtection="1">
      <alignment horizontal="center"/>
    </xf>
    <xf numFmtId="0" fontId="6" fillId="0" borderId="8" xfId="1" applyFont="1" applyBorder="1" applyAlignment="1" applyProtection="1">
      <alignment horizontal="center"/>
    </xf>
    <xf numFmtId="0" fontId="6" fillId="3" borderId="8" xfId="1" applyFont="1" applyFill="1" applyBorder="1" applyAlignment="1" applyProtection="1">
      <alignment horizontal="center"/>
    </xf>
    <xf numFmtId="0" fontId="11" fillId="2" borderId="8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5" xfId="0" applyFont="1" applyFill="1" applyBorder="1"/>
    <xf numFmtId="0" fontId="16" fillId="0" borderId="6" xfId="0" applyFont="1" applyFill="1" applyBorder="1"/>
    <xf numFmtId="0" fontId="16" fillId="3" borderId="5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30" fillId="2" borderId="13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64" fontId="10" fillId="2" borderId="8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3" fillId="0" borderId="15" xfId="0" applyFont="1" applyFill="1" applyBorder="1"/>
    <xf numFmtId="164" fontId="10" fillId="0" borderId="15" xfId="0" applyNumberFormat="1" applyFont="1" applyFill="1" applyBorder="1" applyAlignment="1">
      <alignment horizontal="center"/>
    </xf>
    <xf numFmtId="49" fontId="10" fillId="0" borderId="15" xfId="0" applyNumberFormat="1" applyFont="1" applyFill="1" applyBorder="1" applyAlignment="1">
      <alignment horizontal="center"/>
    </xf>
    <xf numFmtId="0" fontId="13" fillId="0" borderId="0" xfId="0" applyFont="1" applyFill="1" applyBorder="1"/>
    <xf numFmtId="164" fontId="10" fillId="0" borderId="0" xfId="0" applyNumberFormat="1" applyFon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164" fontId="10" fillId="0" borderId="0" xfId="0" applyNumberFormat="1" applyFont="1"/>
    <xf numFmtId="0" fontId="10" fillId="0" borderId="0" xfId="0" applyFont="1" applyBorder="1" applyAlignment="1">
      <alignment horizontal="right" readingOrder="2"/>
    </xf>
    <xf numFmtId="0" fontId="10" fillId="0" borderId="0" xfId="0" applyFont="1" applyAlignment="1">
      <alignment horizontal="left"/>
    </xf>
    <xf numFmtId="0" fontId="18" fillId="2" borderId="13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24" fillId="0" borderId="0" xfId="0" applyFont="1"/>
    <xf numFmtId="164" fontId="24" fillId="0" borderId="0" xfId="0" applyNumberFormat="1" applyFont="1"/>
    <xf numFmtId="0" fontId="6" fillId="0" borderId="8" xfId="1" applyFont="1" applyBorder="1" applyAlignment="1" applyProtection="1">
      <alignment horizontal="center"/>
    </xf>
    <xf numFmtId="0" fontId="6" fillId="3" borderId="8" xfId="1" applyFont="1" applyFill="1" applyBorder="1" applyAlignment="1" applyProtection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8" fillId="0" borderId="0" xfId="0" applyFont="1"/>
    <xf numFmtId="0" fontId="18" fillId="2" borderId="9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164" fontId="18" fillId="2" borderId="8" xfId="0" applyNumberFormat="1" applyFont="1" applyFill="1" applyBorder="1" applyAlignment="1">
      <alignment horizontal="center"/>
    </xf>
    <xf numFmtId="164" fontId="18" fillId="2" borderId="5" xfId="0" applyNumberFormat="1" applyFont="1" applyFill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64" fontId="18" fillId="0" borderId="5" xfId="0" applyNumberFormat="1" applyFont="1" applyBorder="1" applyAlignment="1">
      <alignment horizontal="center"/>
    </xf>
    <xf numFmtId="164" fontId="18" fillId="0" borderId="5" xfId="0" applyNumberFormat="1" applyFont="1" applyFill="1" applyBorder="1" applyAlignment="1">
      <alignment horizontal="center"/>
    </xf>
    <xf numFmtId="164" fontId="18" fillId="0" borderId="15" xfId="0" applyNumberFormat="1" applyFont="1" applyFill="1" applyBorder="1" applyAlignment="1">
      <alignment horizontal="center"/>
    </xf>
    <xf numFmtId="49" fontId="18" fillId="0" borderId="15" xfId="0" applyNumberFormat="1" applyFont="1" applyFill="1" applyBorder="1" applyAlignment="1">
      <alignment horizontal="center"/>
    </xf>
    <xf numFmtId="0" fontId="18" fillId="0" borderId="0" xfId="0" applyFont="1" applyFill="1" applyBorder="1"/>
    <xf numFmtId="164" fontId="18" fillId="0" borderId="0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164" fontId="18" fillId="0" borderId="8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right" readingOrder="2"/>
    </xf>
    <xf numFmtId="0" fontId="16" fillId="0" borderId="2" xfId="0" applyFont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6" fillId="3" borderId="4" xfId="1" applyNumberFormat="1" applyFont="1" applyFill="1" applyBorder="1" applyAlignment="1">
      <alignment horizontal="center" vertical="center"/>
    </xf>
    <xf numFmtId="0" fontId="6" fillId="0" borderId="8" xfId="1" applyFont="1" applyBorder="1" applyAlignment="1" applyProtection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8" xfId="1" applyFont="1" applyFill="1" applyBorder="1" applyAlignment="1" applyProtection="1">
      <alignment horizontal="center"/>
    </xf>
    <xf numFmtId="0" fontId="7" fillId="0" borderId="5" xfId="0" applyFont="1" applyBorder="1"/>
    <xf numFmtId="0" fontId="16" fillId="0" borderId="2" xfId="0" applyFont="1" applyBorder="1" applyAlignment="1">
      <alignment horizontal="center"/>
    </xf>
    <xf numFmtId="0" fontId="17" fillId="2" borderId="9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49" fontId="6" fillId="3" borderId="4" xfId="1" applyNumberFormat="1" applyFont="1" applyFill="1" applyBorder="1" applyAlignment="1">
      <alignment horizontal="center" vertical="center"/>
    </xf>
    <xf numFmtId="0" fontId="6" fillId="0" borderId="8" xfId="1" applyFont="1" applyBorder="1" applyAlignment="1" applyProtection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8" xfId="1" applyFont="1" applyFill="1" applyBorder="1" applyAlignment="1" applyProtection="1">
      <alignment horizontal="center"/>
    </xf>
    <xf numFmtId="0" fontId="17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64" fontId="6" fillId="2" borderId="7" xfId="0" applyNumberFormat="1" applyFont="1" applyFill="1" applyBorder="1" applyAlignment="1">
      <alignment horizontal="center" readingOrder="2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7" fillId="0" borderId="5" xfId="0" applyFont="1" applyBorder="1"/>
    <xf numFmtId="0" fontId="17" fillId="0" borderId="5" xfId="0" applyFont="1" applyFill="1" applyBorder="1"/>
    <xf numFmtId="0" fontId="17" fillId="2" borderId="5" xfId="0" applyFont="1" applyFill="1" applyBorder="1"/>
    <xf numFmtId="0" fontId="17" fillId="0" borderId="6" xfId="0" applyFont="1" applyFill="1" applyBorder="1"/>
    <xf numFmtId="49" fontId="10" fillId="0" borderId="10" xfId="1" applyNumberFormat="1" applyFont="1" applyFill="1" applyBorder="1" applyAlignment="1">
      <alignment horizontal="center"/>
    </xf>
    <xf numFmtId="164" fontId="18" fillId="0" borderId="15" xfId="0" applyNumberFormat="1" applyFont="1" applyFill="1" applyBorder="1"/>
    <xf numFmtId="1" fontId="13" fillId="0" borderId="8" xfId="0" applyNumberFormat="1" applyFont="1" applyBorder="1" applyAlignment="1">
      <alignment horizontal="center"/>
    </xf>
    <xf numFmtId="1" fontId="10" fillId="2" borderId="8" xfId="0" applyNumberFormat="1" applyFont="1" applyFill="1" applyBorder="1" applyAlignment="1">
      <alignment horizontal="center"/>
    </xf>
    <xf numFmtId="1" fontId="13" fillId="0" borderId="8" xfId="0" applyNumberFormat="1" applyFont="1" applyFill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1" fontId="10" fillId="2" borderId="5" xfId="0" applyNumberFormat="1" applyFont="1" applyFill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1" fontId="13" fillId="0" borderId="15" xfId="0" applyNumberFormat="1" applyFont="1" applyFill="1" applyBorder="1"/>
    <xf numFmtId="1" fontId="13" fillId="0" borderId="0" xfId="0" applyNumberFormat="1" applyFont="1" applyFill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/>
    </xf>
    <xf numFmtId="0" fontId="6" fillId="0" borderId="8" xfId="1" applyNumberFormat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/>
    </xf>
    <xf numFmtId="0" fontId="13" fillId="3" borderId="16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3" borderId="18" xfId="1" applyFont="1" applyFill="1" applyBorder="1" applyAlignment="1">
      <alignment horizontal="center" vertical="center"/>
    </xf>
    <xf numFmtId="0" fontId="13" fillId="3" borderId="19" xfId="1" applyFont="1" applyFill="1" applyBorder="1" applyAlignment="1">
      <alignment horizontal="center" vertical="center"/>
    </xf>
    <xf numFmtId="0" fontId="13" fillId="3" borderId="20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1" fillId="0" borderId="15" xfId="1" applyFont="1" applyBorder="1" applyAlignment="1">
      <alignment horizontal="right" readingOrder="2"/>
    </xf>
    <xf numFmtId="0" fontId="11" fillId="0" borderId="8" xfId="1" applyFont="1" applyBorder="1" applyAlignment="1">
      <alignment horizontal="right" readingOrder="2"/>
    </xf>
    <xf numFmtId="0" fontId="11" fillId="0" borderId="6" xfId="1" applyFont="1" applyBorder="1" applyAlignment="1">
      <alignment horizontal="right" readingOrder="2"/>
    </xf>
    <xf numFmtId="164" fontId="6" fillId="3" borderId="8" xfId="1" applyNumberFormat="1" applyFont="1" applyFill="1" applyBorder="1" applyAlignment="1">
      <alignment horizontal="center" readingOrder="2"/>
    </xf>
    <xf numFmtId="164" fontId="6" fillId="3" borderId="6" xfId="1" applyNumberFormat="1" applyFont="1" applyFill="1" applyBorder="1" applyAlignment="1">
      <alignment horizontal="center" readingOrder="2"/>
    </xf>
    <xf numFmtId="0" fontId="12" fillId="0" borderId="0" xfId="1" applyFont="1" applyBorder="1" applyAlignment="1"/>
    <xf numFmtId="0" fontId="6" fillId="0" borderId="8" xfId="1" applyFont="1" applyBorder="1" applyAlignment="1">
      <alignment horizontal="center" readingOrder="2"/>
    </xf>
    <xf numFmtId="0" fontId="6" fillId="0" borderId="6" xfId="1" applyFont="1" applyBorder="1" applyAlignment="1">
      <alignment horizontal="center" readingOrder="2"/>
    </xf>
    <xf numFmtId="0" fontId="6" fillId="0" borderId="8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1" fillId="3" borderId="8" xfId="1" applyFont="1" applyFill="1" applyBorder="1" applyAlignment="1">
      <alignment horizontal="right" readingOrder="2"/>
    </xf>
    <xf numFmtId="0" fontId="11" fillId="3" borderId="7" xfId="1" applyFont="1" applyFill="1" applyBorder="1" applyAlignment="1">
      <alignment horizontal="right" readingOrder="2"/>
    </xf>
    <xf numFmtId="0" fontId="11" fillId="3" borderId="6" xfId="1" applyFont="1" applyFill="1" applyBorder="1" applyAlignment="1">
      <alignment horizontal="right" readingOrder="2"/>
    </xf>
    <xf numFmtId="0" fontId="6" fillId="3" borderId="9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49" fontId="6" fillId="3" borderId="10" xfId="1" applyNumberFormat="1" applyFont="1" applyFill="1" applyBorder="1" applyAlignment="1">
      <alignment horizontal="center" vertical="center"/>
    </xf>
    <xf numFmtId="49" fontId="6" fillId="3" borderId="14" xfId="1" applyNumberFormat="1" applyFont="1" applyFill="1" applyBorder="1" applyAlignment="1">
      <alignment horizontal="center" vertical="center"/>
    </xf>
    <xf numFmtId="164" fontId="6" fillId="3" borderId="8" xfId="1" applyNumberFormat="1" applyFont="1" applyFill="1" applyBorder="1" applyAlignment="1">
      <alignment horizontal="center"/>
    </xf>
    <xf numFmtId="164" fontId="6" fillId="3" borderId="6" xfId="1" applyNumberFormat="1" applyFont="1" applyFill="1" applyBorder="1" applyAlignment="1">
      <alignment horizontal="center"/>
    </xf>
    <xf numFmtId="0" fontId="6" fillId="3" borderId="8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49" fontId="6" fillId="3" borderId="13" xfId="1" applyNumberFormat="1" applyFont="1" applyFill="1" applyBorder="1" applyAlignment="1">
      <alignment horizontal="center"/>
    </xf>
    <xf numFmtId="49" fontId="6" fillId="3" borderId="4" xfId="1" applyNumberFormat="1" applyFont="1" applyFill="1" applyBorder="1" applyAlignment="1">
      <alignment horizontal="center"/>
    </xf>
    <xf numFmtId="49" fontId="6" fillId="3" borderId="11" xfId="1" applyNumberFormat="1" applyFont="1" applyFill="1" applyBorder="1" applyAlignment="1">
      <alignment horizontal="center"/>
    </xf>
    <xf numFmtId="49" fontId="6" fillId="3" borderId="13" xfId="1" applyNumberFormat="1" applyFont="1" applyFill="1" applyBorder="1" applyAlignment="1">
      <alignment horizontal="center" vertical="center"/>
    </xf>
    <xf numFmtId="49" fontId="6" fillId="3" borderId="4" xfId="1" applyNumberFormat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/>
    </xf>
    <xf numFmtId="0" fontId="6" fillId="3" borderId="12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164" fontId="6" fillId="0" borderId="8" xfId="1" applyNumberFormat="1" applyFont="1" applyBorder="1" applyAlignment="1" applyProtection="1">
      <alignment horizontal="center"/>
    </xf>
    <xf numFmtId="164" fontId="6" fillId="0" borderId="6" xfId="1" applyNumberFormat="1" applyFont="1" applyBorder="1" applyAlignment="1" applyProtection="1">
      <alignment horizontal="center"/>
    </xf>
    <xf numFmtId="0" fontId="6" fillId="0" borderId="8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164" fontId="6" fillId="3" borderId="8" xfId="1" applyNumberFormat="1" applyFont="1" applyFill="1" applyBorder="1" applyAlignment="1" applyProtection="1">
      <alignment horizontal="center"/>
    </xf>
    <xf numFmtId="164" fontId="6" fillId="3" borderId="6" xfId="1" applyNumberFormat="1" applyFont="1" applyFill="1" applyBorder="1" applyAlignment="1" applyProtection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/>
    </xf>
    <xf numFmtId="0" fontId="4" fillId="0" borderId="11" xfId="1" applyFont="1" applyBorder="1" applyAlignment="1">
      <alignment horizontal="right"/>
    </xf>
    <xf numFmtId="0" fontId="5" fillId="0" borderId="11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6" fillId="3" borderId="8" xfId="1" applyFont="1" applyFill="1" applyBorder="1" applyAlignment="1" applyProtection="1">
      <alignment horizontal="center"/>
    </xf>
    <xf numFmtId="0" fontId="6" fillId="3" borderId="6" xfId="1" applyFont="1" applyFill="1" applyBorder="1" applyAlignment="1" applyProtection="1">
      <alignment horizontal="center"/>
    </xf>
    <xf numFmtId="0" fontId="5" fillId="0" borderId="7" xfId="1" applyFont="1" applyBorder="1" applyAlignment="1">
      <alignment horizontal="right"/>
    </xf>
    <xf numFmtId="0" fontId="5" fillId="0" borderId="15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6" fillId="3" borderId="15" xfId="1" applyFont="1" applyFill="1" applyBorder="1" applyAlignment="1">
      <alignment horizontal="center"/>
    </xf>
    <xf numFmtId="0" fontId="6" fillId="0" borderId="8" xfId="1" applyFont="1" applyBorder="1" applyAlignment="1">
      <alignment horizontal="left"/>
    </xf>
    <xf numFmtId="0" fontId="6" fillId="0" borderId="6" xfId="1" applyFont="1" applyBorder="1" applyAlignment="1">
      <alignment horizontal="left"/>
    </xf>
    <xf numFmtId="0" fontId="6" fillId="2" borderId="9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164" fontId="6" fillId="2" borderId="8" xfId="1" applyNumberFormat="1" applyFont="1" applyFill="1" applyBorder="1" applyAlignment="1" applyProtection="1">
      <alignment horizontal="center"/>
    </xf>
    <xf numFmtId="164" fontId="6" fillId="2" borderId="6" xfId="1" applyNumberFormat="1" applyFont="1" applyFill="1" applyBorder="1" applyAlignment="1" applyProtection="1">
      <alignment horizontal="center"/>
    </xf>
    <xf numFmtId="164" fontId="6" fillId="2" borderId="8" xfId="1" applyNumberFormat="1" applyFont="1" applyFill="1" applyBorder="1" applyAlignment="1">
      <alignment horizontal="center"/>
    </xf>
    <xf numFmtId="164" fontId="6" fillId="2" borderId="6" xfId="1" applyNumberFormat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13" fillId="2" borderId="16" xfId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2" borderId="20" xfId="1" applyFont="1" applyFill="1" applyBorder="1" applyAlignment="1">
      <alignment horizontal="center" vertical="center"/>
    </xf>
    <xf numFmtId="0" fontId="13" fillId="2" borderId="21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right" readingOrder="2"/>
    </xf>
    <xf numFmtId="0" fontId="11" fillId="2" borderId="7" xfId="1" applyFont="1" applyFill="1" applyBorder="1" applyAlignment="1">
      <alignment horizontal="right" readingOrder="2"/>
    </xf>
    <xf numFmtId="0" fontId="11" fillId="2" borderId="6" xfId="1" applyFont="1" applyFill="1" applyBorder="1" applyAlignment="1">
      <alignment horizontal="right" readingOrder="2"/>
    </xf>
    <xf numFmtId="164" fontId="6" fillId="2" borderId="8" xfId="1" applyNumberFormat="1" applyFont="1" applyFill="1" applyBorder="1" applyAlignment="1">
      <alignment horizontal="center" readingOrder="2"/>
    </xf>
    <xf numFmtId="164" fontId="6" fillId="2" borderId="6" xfId="1" applyNumberFormat="1" applyFont="1" applyFill="1" applyBorder="1" applyAlignment="1">
      <alignment horizontal="center" readingOrder="2"/>
    </xf>
    <xf numFmtId="1" fontId="6" fillId="3" borderId="8" xfId="1" applyNumberFormat="1" applyFont="1" applyFill="1" applyBorder="1" applyAlignment="1">
      <alignment horizontal="center"/>
    </xf>
    <xf numFmtId="1" fontId="6" fillId="0" borderId="8" xfId="1" applyNumberFormat="1" applyFont="1" applyBorder="1" applyAlignment="1">
      <alignment horizontal="center"/>
    </xf>
    <xf numFmtId="164" fontId="6" fillId="0" borderId="8" xfId="1" applyNumberFormat="1" applyFont="1" applyBorder="1" applyAlignment="1">
      <alignment horizontal="center" readingOrder="2"/>
    </xf>
    <xf numFmtId="164" fontId="6" fillId="0" borderId="6" xfId="1" applyNumberFormat="1" applyFont="1" applyBorder="1" applyAlignment="1">
      <alignment horizontal="center" readingOrder="2"/>
    </xf>
    <xf numFmtId="164" fontId="6" fillId="0" borderId="8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readingOrder="2"/>
    </xf>
    <xf numFmtId="164" fontId="6" fillId="2" borderId="5" xfId="0" applyNumberFormat="1" applyFont="1" applyFill="1" applyBorder="1" applyAlignment="1">
      <alignment horizontal="center" readingOrder="2"/>
    </xf>
    <xf numFmtId="0" fontId="1" fillId="0" borderId="17" xfId="1" applyBorder="1"/>
    <xf numFmtId="0" fontId="1" fillId="0" borderId="18" xfId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6" fillId="0" borderId="6" xfId="1" applyNumberFormat="1" applyFont="1" applyFill="1" applyBorder="1" applyAlignment="1">
      <alignment horizontal="center" vertical="center"/>
    </xf>
    <xf numFmtId="1" fontId="6" fillId="2" borderId="8" xfId="1" applyNumberFormat="1" applyFont="1" applyFill="1" applyBorder="1" applyAlignment="1">
      <alignment horizontal="center"/>
    </xf>
    <xf numFmtId="1" fontId="6" fillId="2" borderId="6" xfId="1" applyNumberFormat="1" applyFont="1" applyFill="1" applyBorder="1" applyAlignment="1">
      <alignment horizontal="center"/>
    </xf>
    <xf numFmtId="1" fontId="6" fillId="3" borderId="8" xfId="1" applyNumberFormat="1" applyFont="1" applyFill="1" applyBorder="1" applyAlignment="1" applyProtection="1">
      <alignment horizontal="center"/>
    </xf>
    <xf numFmtId="1" fontId="6" fillId="3" borderId="6" xfId="1" applyNumberFormat="1" applyFont="1" applyFill="1" applyBorder="1" applyAlignment="1" applyProtection="1">
      <alignment horizontal="center"/>
    </xf>
    <xf numFmtId="1" fontId="6" fillId="2" borderId="8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 readingOrder="2"/>
    </xf>
    <xf numFmtId="0" fontId="18" fillId="2" borderId="9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1" fillId="2" borderId="22" xfId="0" applyFont="1" applyFill="1" applyBorder="1" applyAlignment="1">
      <alignment horizontal="center" vertical="center"/>
    </xf>
    <xf numFmtId="0" fontId="22" fillId="2" borderId="23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2" borderId="9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2" borderId="22" xfId="0" applyFont="1" applyFill="1" applyBorder="1" applyAlignment="1">
      <alignment horizontal="center" vertical="center"/>
    </xf>
    <xf numFmtId="0" fontId="18" fillId="2" borderId="23" xfId="0" applyFont="1" applyFill="1" applyBorder="1"/>
    <xf numFmtId="0" fontId="17" fillId="2" borderId="2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6" fillId="2" borderId="2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CCFF"/>
      <color rgb="FFFF99FF"/>
      <color rgb="FFDC9E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95" Type="http://schemas.openxmlformats.org/officeDocument/2006/relationships/customXml" Target="../customXml/item3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9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5"/>
  <sheetViews>
    <sheetView rightToLeft="1" topLeftCell="A10" zoomScaleNormal="100" workbookViewId="0">
      <selection activeCell="C13" sqref="C13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5.7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25" ht="20.25">
      <c r="A1" s="384" t="s">
        <v>63</v>
      </c>
      <c r="B1" s="384"/>
      <c r="C1" s="384"/>
      <c r="D1" s="384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</row>
    <row r="2" spans="1:25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25" ht="15.75">
      <c r="A3" s="386" t="s">
        <v>1</v>
      </c>
      <c r="B3" s="386" t="s">
        <v>2</v>
      </c>
      <c r="C3" s="193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355" t="s">
        <v>5</v>
      </c>
      <c r="Q3" s="356"/>
      <c r="R3" s="4"/>
      <c r="S3" s="4"/>
    </row>
    <row r="4" spans="1:25" ht="15.75">
      <c r="A4" s="387"/>
      <c r="B4" s="387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359"/>
      <c r="Q4" s="360"/>
      <c r="R4" s="4"/>
      <c r="S4" s="4"/>
    </row>
    <row r="5" spans="1:25" ht="15.75">
      <c r="A5" s="388"/>
      <c r="B5" s="388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195" t="s">
        <v>17</v>
      </c>
      <c r="Q5" s="195" t="s">
        <v>18</v>
      </c>
      <c r="R5" s="4"/>
      <c r="S5" s="4"/>
      <c r="Y5" s="191"/>
    </row>
    <row r="6" spans="1:25" ht="15.75">
      <c r="A6" s="196" t="s">
        <v>19</v>
      </c>
      <c r="B6" s="197" t="s">
        <v>20</v>
      </c>
      <c r="C6" s="198">
        <f>SUM(C7:C14)</f>
        <v>370874.61199999996</v>
      </c>
      <c r="D6" s="382">
        <f>SUM(D7:E14)</f>
        <v>511001.87600000005</v>
      </c>
      <c r="E6" s="383"/>
      <c r="F6" s="382">
        <f t="shared" ref="F6" si="0">SUM(F7:G14)</f>
        <v>447789.18299999996</v>
      </c>
      <c r="G6" s="383"/>
      <c r="H6" s="382">
        <f t="shared" ref="H6" si="1">SUM(H7:I14)</f>
        <v>549542.71600000001</v>
      </c>
      <c r="I6" s="383"/>
      <c r="J6" s="382">
        <f t="shared" ref="J6" si="2">SUM(J7:K14)</f>
        <v>576594.13199999998</v>
      </c>
      <c r="K6" s="383"/>
      <c r="L6" s="363">
        <f t="shared" ref="L6" si="3">SUM(L7:M14)</f>
        <v>1148698.1150000002</v>
      </c>
      <c r="M6" s="364"/>
      <c r="N6" s="363">
        <f t="shared" ref="N6" si="4">SUM(N7:O14)</f>
        <v>502055</v>
      </c>
      <c r="O6" s="364"/>
      <c r="P6" s="199">
        <f>(N6/H6-1)*100</f>
        <v>-8.6413147908960717</v>
      </c>
      <c r="Q6" s="199">
        <f>(N6/J6-1)*100</f>
        <v>-12.927487094162792</v>
      </c>
      <c r="R6" s="7"/>
      <c r="S6" s="8"/>
    </row>
    <row r="7" spans="1:25" ht="15.75">
      <c r="A7" s="9"/>
      <c r="B7" s="10" t="s">
        <v>21</v>
      </c>
      <c r="C7" s="38">
        <f>'نفقات فعلية 2010'!C6</f>
        <v>148573.93</v>
      </c>
      <c r="D7" s="378">
        <f>'منقح 2011'!C6</f>
        <v>199107.899</v>
      </c>
      <c r="E7" s="379"/>
      <c r="F7" s="378">
        <f>'نفقات فعلية 2011'!C6</f>
        <v>169017.78899999999</v>
      </c>
      <c r="G7" s="379"/>
      <c r="H7" s="380">
        <f>'مصدق 2012'!C6</f>
        <v>215628.97899999999</v>
      </c>
      <c r="I7" s="381"/>
      <c r="J7" s="380">
        <f>'منقح 2012'!C6</f>
        <v>245680.39499999999</v>
      </c>
      <c r="K7" s="381"/>
      <c r="L7" s="350">
        <f>'مقترح 2013'!C6</f>
        <v>347046.99400000006</v>
      </c>
      <c r="M7" s="351"/>
      <c r="N7" s="350">
        <f>متفق2013!C6</f>
        <v>281946</v>
      </c>
      <c r="O7" s="351"/>
      <c r="P7" s="199">
        <f t="shared" ref="P7:P16" si="5">(N7/H7-1)*100</f>
        <v>30.755152348979962</v>
      </c>
      <c r="Q7" s="199">
        <f t="shared" ref="Q7:Q16" si="6">(N7/J7-1)*100</f>
        <v>14.76129383461795</v>
      </c>
      <c r="R7" s="7"/>
      <c r="S7" s="377"/>
    </row>
    <row r="8" spans="1:25" ht="15.75">
      <c r="A8" s="11"/>
      <c r="B8" s="10" t="s">
        <v>22</v>
      </c>
      <c r="C8" s="41">
        <f>'نفقات فعلية 2010'!D6</f>
        <v>134816.46599999999</v>
      </c>
      <c r="D8" s="378">
        <f>'منقح 2011'!D6</f>
        <v>179717.867</v>
      </c>
      <c r="E8" s="379"/>
      <c r="F8" s="378">
        <f>'نفقات فعلية 2011'!D6</f>
        <v>156880.86900000001</v>
      </c>
      <c r="G8" s="379"/>
      <c r="H8" s="380">
        <f>'مصدق 2012'!D6</f>
        <v>193428.5</v>
      </c>
      <c r="I8" s="381"/>
      <c r="J8" s="380">
        <f>'منقح 2012'!D6</f>
        <v>193428.5</v>
      </c>
      <c r="K8" s="381"/>
      <c r="L8" s="350">
        <f>'مقترح 2013'!D6</f>
        <v>233866.80000000002</v>
      </c>
      <c r="M8" s="351"/>
      <c r="N8" s="350">
        <f>متفق2013!D6</f>
        <v>102510</v>
      </c>
      <c r="O8" s="351"/>
      <c r="P8" s="199">
        <f t="shared" si="5"/>
        <v>-47.003673191902948</v>
      </c>
      <c r="Q8" s="199">
        <f t="shared" si="6"/>
        <v>-47.003673191902948</v>
      </c>
      <c r="R8" s="7"/>
      <c r="S8" s="377"/>
    </row>
    <row r="9" spans="1:25" ht="15.75">
      <c r="A9" s="11"/>
      <c r="B9" s="10" t="s">
        <v>23</v>
      </c>
      <c r="C9" s="41">
        <f>'نفقات فعلية 2010'!E6</f>
        <v>0</v>
      </c>
      <c r="D9" s="378">
        <f>'منقح 2011'!E6</f>
        <v>0</v>
      </c>
      <c r="E9" s="379"/>
      <c r="F9" s="378">
        <f>'نفقات فعلية 2011'!E6</f>
        <v>0</v>
      </c>
      <c r="G9" s="379"/>
      <c r="H9" s="380">
        <f>'مصدق 2012'!E6</f>
        <v>0</v>
      </c>
      <c r="I9" s="381"/>
      <c r="J9" s="380">
        <f>'منقح 2012'!E6</f>
        <v>0</v>
      </c>
      <c r="K9" s="381"/>
      <c r="L9" s="350">
        <f>'مقترح 2013'!E6</f>
        <v>0</v>
      </c>
      <c r="M9" s="351"/>
      <c r="N9" s="350">
        <f>متفق2013!E6</f>
        <v>0</v>
      </c>
      <c r="O9" s="351"/>
      <c r="P9" s="199" t="e">
        <f t="shared" si="5"/>
        <v>#DIV/0!</v>
      </c>
      <c r="Q9" s="199" t="e">
        <f t="shared" si="6"/>
        <v>#DIV/0!</v>
      </c>
      <c r="R9" s="7"/>
      <c r="S9" s="377"/>
    </row>
    <row r="10" spans="1:25" ht="15.75">
      <c r="A10" s="11"/>
      <c r="B10" s="10" t="s">
        <v>24</v>
      </c>
      <c r="C10" s="41">
        <f>'نفقات فعلية 2010'!F6</f>
        <v>0</v>
      </c>
      <c r="D10" s="378">
        <f>'منقح 2011'!F6</f>
        <v>0</v>
      </c>
      <c r="E10" s="379"/>
      <c r="F10" s="378">
        <f>'نفقات فعلية 2011'!F6</f>
        <v>0</v>
      </c>
      <c r="G10" s="379"/>
      <c r="H10" s="380">
        <f>'مصدق 2012'!F6</f>
        <v>0</v>
      </c>
      <c r="I10" s="381"/>
      <c r="J10" s="380">
        <f>'منقح 2012'!F6</f>
        <v>0</v>
      </c>
      <c r="K10" s="381"/>
      <c r="L10" s="350">
        <f>'مقترح 2013'!F6</f>
        <v>0</v>
      </c>
      <c r="M10" s="351"/>
      <c r="N10" s="350">
        <f>متفق2013!F6</f>
        <v>0</v>
      </c>
      <c r="O10" s="351"/>
      <c r="P10" s="199" t="e">
        <f t="shared" si="5"/>
        <v>#DIV/0!</v>
      </c>
      <c r="Q10" s="199" t="e">
        <f t="shared" si="6"/>
        <v>#DIV/0!</v>
      </c>
      <c r="R10" s="7"/>
      <c r="S10" s="377"/>
    </row>
    <row r="11" spans="1:25" ht="15.75">
      <c r="A11" s="11"/>
      <c r="B11" s="10" t="s">
        <v>25</v>
      </c>
      <c r="C11" s="41">
        <f>'نفقات فعلية 2010'!G6</f>
        <v>0</v>
      </c>
      <c r="D11" s="378">
        <f>'منقح 2011'!G6</f>
        <v>656.63900000000001</v>
      </c>
      <c r="E11" s="379"/>
      <c r="F11" s="378">
        <f>'نفقات فعلية 2011'!G6</f>
        <v>255.59800000000001</v>
      </c>
      <c r="G11" s="379"/>
      <c r="H11" s="380">
        <f>'مصدق 2012'!G6</f>
        <v>657.23699999999997</v>
      </c>
      <c r="I11" s="381"/>
      <c r="J11" s="380">
        <f>'منقح 2012'!G6</f>
        <v>657.23699999999997</v>
      </c>
      <c r="K11" s="381"/>
      <c r="L11" s="350">
        <f>'مقترح 2013'!G6</f>
        <v>1734.8210000000001</v>
      </c>
      <c r="M11" s="351"/>
      <c r="N11" s="350">
        <f>متفق2013!G6</f>
        <v>1735</v>
      </c>
      <c r="O11" s="351"/>
      <c r="P11" s="199">
        <f t="shared" si="5"/>
        <v>163.98392056442347</v>
      </c>
      <c r="Q11" s="199">
        <f t="shared" si="6"/>
        <v>163.98392056442347</v>
      </c>
      <c r="R11" s="7"/>
      <c r="S11" s="377"/>
    </row>
    <row r="12" spans="1:25" ht="15.75">
      <c r="A12" s="11"/>
      <c r="B12" s="10" t="s">
        <v>26</v>
      </c>
      <c r="C12" s="41">
        <f>'نفقات فعلية 2010'!H6</f>
        <v>6708.2</v>
      </c>
      <c r="D12" s="378">
        <f>'منقح 2011'!H6</f>
        <v>0</v>
      </c>
      <c r="E12" s="379"/>
      <c r="F12" s="378">
        <f>'نفقات فعلية 2011'!H6</f>
        <v>0</v>
      </c>
      <c r="G12" s="379"/>
      <c r="H12" s="380">
        <f>'مصدق 2012'!H6</f>
        <v>3000</v>
      </c>
      <c r="I12" s="381"/>
      <c r="J12" s="380">
        <f>'منقح 2012'!H6</f>
        <v>0</v>
      </c>
      <c r="K12" s="381"/>
      <c r="L12" s="350">
        <f>'مقترح 2013'!H6</f>
        <v>0</v>
      </c>
      <c r="M12" s="351"/>
      <c r="N12" s="350">
        <f>متفق2013!H6</f>
        <v>0</v>
      </c>
      <c r="O12" s="351"/>
      <c r="P12" s="199">
        <f t="shared" si="5"/>
        <v>-100</v>
      </c>
      <c r="Q12" s="199" t="e">
        <f t="shared" si="6"/>
        <v>#DIV/0!</v>
      </c>
      <c r="R12" s="7"/>
      <c r="S12" s="377"/>
    </row>
    <row r="13" spans="1:25" ht="15.75">
      <c r="A13" s="11"/>
      <c r="B13" s="10" t="s">
        <v>27</v>
      </c>
      <c r="C13" s="41">
        <f>'نفقات فعلية 2010'!I6</f>
        <v>65699.617000000013</v>
      </c>
      <c r="D13" s="378">
        <f>'منقح 2011'!I6</f>
        <v>112010.5</v>
      </c>
      <c r="E13" s="379"/>
      <c r="F13" s="378">
        <f>'نفقات فعلية 2011'!I6</f>
        <v>108402.40899999999</v>
      </c>
      <c r="G13" s="379"/>
      <c r="H13" s="380">
        <f>'مصدق 2012'!I6</f>
        <v>107925</v>
      </c>
      <c r="I13" s="381"/>
      <c r="J13" s="380">
        <f>'منقح 2012'!I6</f>
        <v>107925</v>
      </c>
      <c r="K13" s="381"/>
      <c r="L13" s="350">
        <f>'مقترح 2013'!I6</f>
        <v>507416</v>
      </c>
      <c r="M13" s="351"/>
      <c r="N13" s="350">
        <f>متفق2013!I6</f>
        <v>107114</v>
      </c>
      <c r="O13" s="351"/>
      <c r="P13" s="199">
        <f t="shared" si="5"/>
        <v>-0.75144776465138063</v>
      </c>
      <c r="Q13" s="199">
        <f t="shared" si="6"/>
        <v>-0.75144776465138063</v>
      </c>
      <c r="R13" s="7"/>
      <c r="S13" s="377"/>
    </row>
    <row r="14" spans="1:25" ht="15.75">
      <c r="A14" s="11"/>
      <c r="B14" s="12" t="s">
        <v>28</v>
      </c>
      <c r="C14" s="41">
        <f>'نفقات فعلية 2010'!J6</f>
        <v>15076.398999999999</v>
      </c>
      <c r="D14" s="378">
        <f>'منقح 2011'!J6</f>
        <v>19508.971000000001</v>
      </c>
      <c r="E14" s="379"/>
      <c r="F14" s="378">
        <f>'نفقات فعلية 2011'!J6</f>
        <v>13232.518</v>
      </c>
      <c r="G14" s="379"/>
      <c r="H14" s="380">
        <f>'مصدق 2012'!J6</f>
        <v>28903</v>
      </c>
      <c r="I14" s="381"/>
      <c r="J14" s="380">
        <f>'منقح 2012'!J6</f>
        <v>28903</v>
      </c>
      <c r="K14" s="381"/>
      <c r="L14" s="350">
        <f>'مقترح 2013'!J6</f>
        <v>58633.5</v>
      </c>
      <c r="M14" s="351"/>
      <c r="N14" s="350">
        <f>متفق2013!J6</f>
        <v>8750</v>
      </c>
      <c r="O14" s="351"/>
      <c r="P14" s="199">
        <f t="shared" si="5"/>
        <v>-69.726325986921765</v>
      </c>
      <c r="Q14" s="199">
        <f t="shared" si="6"/>
        <v>-69.726325986921765</v>
      </c>
      <c r="R14" s="7"/>
      <c r="S14" s="377"/>
    </row>
    <row r="15" spans="1:25" ht="15.75">
      <c r="A15" s="196" t="s">
        <v>29</v>
      </c>
      <c r="B15" s="200" t="s">
        <v>30</v>
      </c>
      <c r="C15" s="190">
        <f>'نفقات فعلية 2010'!N6</f>
        <v>1049.6130000000001</v>
      </c>
      <c r="D15" s="382">
        <f>'منقح 2011'!N6</f>
        <v>6679.4920000000002</v>
      </c>
      <c r="E15" s="383"/>
      <c r="F15" s="382">
        <f>'نفقات فعلية 2011'!N6</f>
        <v>1930.577</v>
      </c>
      <c r="G15" s="383"/>
      <c r="H15" s="396">
        <f>'مصدق 2012'!N6</f>
        <v>6370</v>
      </c>
      <c r="I15" s="397"/>
      <c r="J15" s="396">
        <f>'منقح 2012'!N6</f>
        <v>6370</v>
      </c>
      <c r="K15" s="397"/>
      <c r="L15" s="365">
        <f>'مقترح 2013'!N6</f>
        <v>117079</v>
      </c>
      <c r="M15" s="366"/>
      <c r="N15" s="365">
        <f>متفق2013!N6</f>
        <v>68000</v>
      </c>
      <c r="O15" s="366"/>
      <c r="P15" s="199">
        <f t="shared" si="5"/>
        <v>967.5039246467818</v>
      </c>
      <c r="Q15" s="199">
        <f t="shared" si="6"/>
        <v>967.5039246467818</v>
      </c>
      <c r="R15" s="7"/>
      <c r="S15" s="8"/>
    </row>
    <row r="16" spans="1:25" ht="15.75">
      <c r="A16" s="196" t="s">
        <v>31</v>
      </c>
      <c r="B16" s="200" t="s">
        <v>32</v>
      </c>
      <c r="C16" s="201">
        <f>C6+C15</f>
        <v>371924.22499999998</v>
      </c>
      <c r="D16" s="382">
        <f>D6+D15</f>
        <v>517681.36800000007</v>
      </c>
      <c r="E16" s="383"/>
      <c r="F16" s="382">
        <f t="shared" ref="F16" si="7">F6+F15</f>
        <v>449719.75999999995</v>
      </c>
      <c r="G16" s="383"/>
      <c r="H16" s="382">
        <f t="shared" ref="H16" si="8">H6+H15</f>
        <v>555912.71600000001</v>
      </c>
      <c r="I16" s="383"/>
      <c r="J16" s="382">
        <f t="shared" ref="J16" si="9">J6+J15</f>
        <v>582964.13199999998</v>
      </c>
      <c r="K16" s="383"/>
      <c r="L16" s="363">
        <f t="shared" ref="L16" si="10">L6+L15</f>
        <v>1265777.1150000002</v>
      </c>
      <c r="M16" s="364"/>
      <c r="N16" s="363">
        <f t="shared" ref="N16" si="11">N6+N15</f>
        <v>570055</v>
      </c>
      <c r="O16" s="364"/>
      <c r="P16" s="199">
        <f t="shared" si="5"/>
        <v>2.5439756265622115</v>
      </c>
      <c r="Q16" s="199">
        <f t="shared" si="6"/>
        <v>-2.2143955848041741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386" t="s">
        <v>1</v>
      </c>
      <c r="B18" s="355" t="s">
        <v>2</v>
      </c>
      <c r="C18" s="356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356" t="s">
        <v>5</v>
      </c>
      <c r="M18" s="4"/>
      <c r="N18" s="4"/>
      <c r="O18" s="4"/>
      <c r="P18" s="4"/>
      <c r="Q18" s="367"/>
      <c r="R18" s="4"/>
      <c r="S18" s="4"/>
    </row>
    <row r="19" spans="1:19" ht="15.75">
      <c r="A19" s="387"/>
      <c r="B19" s="357"/>
      <c r="C19" s="358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358"/>
      <c r="M19" s="4"/>
      <c r="N19" s="4"/>
      <c r="O19" s="4"/>
      <c r="P19" s="4"/>
      <c r="Q19" s="367"/>
      <c r="R19" s="4"/>
      <c r="S19" s="4"/>
    </row>
    <row r="20" spans="1:19" ht="15.75">
      <c r="A20" s="388"/>
      <c r="B20" s="359"/>
      <c r="C20" s="360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202" t="s">
        <v>40</v>
      </c>
      <c r="M20" s="4"/>
      <c r="N20" s="26"/>
      <c r="O20" s="26"/>
      <c r="P20" s="26"/>
      <c r="Q20" s="25"/>
      <c r="R20" s="4"/>
      <c r="S20" s="4"/>
    </row>
    <row r="21" spans="1:19" ht="15.75">
      <c r="A21" s="15" t="s">
        <v>19</v>
      </c>
      <c r="B21" s="343" t="s">
        <v>41</v>
      </c>
      <c r="C21" s="344"/>
      <c r="D21" s="348">
        <f>'ايراد فعلي 2010'!C6</f>
        <v>4239.8339999999998</v>
      </c>
      <c r="E21" s="349"/>
      <c r="F21" s="350">
        <f>ايرادفعلي2011!C6</f>
        <v>5363.6490000000003</v>
      </c>
      <c r="G21" s="351"/>
      <c r="H21" s="350">
        <f>مخطط2012!C6</f>
        <v>5340</v>
      </c>
      <c r="I21" s="351"/>
      <c r="J21" s="334">
        <f>مخطط2013!C6</f>
        <v>5570</v>
      </c>
      <c r="K21" s="335"/>
      <c r="L21" s="203">
        <f>(J21/H21-1)*100</f>
        <v>4.3071161048689133</v>
      </c>
      <c r="M21" s="4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2010'!D6</f>
        <v>0</v>
      </c>
      <c r="E22" s="349"/>
      <c r="F22" s="350">
        <f>ايرادفعلي2011!D6</f>
        <v>0</v>
      </c>
      <c r="G22" s="351"/>
      <c r="H22" s="350">
        <f>مخطط2012!D6</f>
        <v>0</v>
      </c>
      <c r="I22" s="351"/>
      <c r="J22" s="334">
        <f>مخطط2013!D6</f>
        <v>0</v>
      </c>
      <c r="K22" s="335"/>
      <c r="L22" s="203" t="e">
        <f t="shared" ref="L22:L26" si="12">(J22/H22-1)*100</f>
        <v>#DIV/0!</v>
      </c>
      <c r="M22" s="4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2010'!E6</f>
        <v>0</v>
      </c>
      <c r="E23" s="349"/>
      <c r="F23" s="350">
        <f>ايرادفعلي2011!E6</f>
        <v>358.19900000000001</v>
      </c>
      <c r="G23" s="351"/>
      <c r="H23" s="350">
        <f>مخطط2012!E6</f>
        <v>0</v>
      </c>
      <c r="I23" s="351"/>
      <c r="J23" s="334">
        <f>مخطط2013!E6</f>
        <v>0</v>
      </c>
      <c r="K23" s="335"/>
      <c r="L23" s="203" t="e">
        <f t="shared" si="12"/>
        <v>#DIV/0!</v>
      </c>
      <c r="M23" s="4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2010'!F6</f>
        <v>3722.7560000000003</v>
      </c>
      <c r="E24" s="349"/>
      <c r="F24" s="350">
        <f>ايرادفعلي2011!F6</f>
        <v>5146.8209999999999</v>
      </c>
      <c r="G24" s="351"/>
      <c r="H24" s="350">
        <f>مخطط2012!F6</f>
        <v>3844.5</v>
      </c>
      <c r="I24" s="351"/>
      <c r="J24" s="334">
        <f>مخطط2013!F6</f>
        <v>6382.5</v>
      </c>
      <c r="K24" s="335"/>
      <c r="L24" s="203">
        <f t="shared" si="12"/>
        <v>66.016387046429955</v>
      </c>
      <c r="M24" s="4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2010'!G6</f>
        <v>0</v>
      </c>
      <c r="E25" s="349"/>
      <c r="F25" s="350">
        <f>ايرادفعلي2011!G6</f>
        <v>0</v>
      </c>
      <c r="G25" s="351"/>
      <c r="H25" s="350">
        <f>مخطط2012!G6</f>
        <v>45</v>
      </c>
      <c r="I25" s="351"/>
      <c r="J25" s="334">
        <f>مخطط2013!G6</f>
        <v>0</v>
      </c>
      <c r="K25" s="335"/>
      <c r="L25" s="203">
        <f t="shared" si="12"/>
        <v>-100</v>
      </c>
      <c r="M25" s="4"/>
      <c r="N25" s="25"/>
      <c r="O25" s="25"/>
      <c r="P25" s="25"/>
      <c r="Q25" s="28"/>
      <c r="R25" s="7"/>
      <c r="S25" s="8"/>
    </row>
    <row r="26" spans="1:19" ht="15.75">
      <c r="A26" s="352" t="s">
        <v>48</v>
      </c>
      <c r="B26" s="353"/>
      <c r="C26" s="354"/>
      <c r="D26" s="345">
        <f>SUM(D21:E25)</f>
        <v>7962.59</v>
      </c>
      <c r="E26" s="346"/>
      <c r="F26" s="345">
        <f t="shared" ref="F26" si="13">SUM(F21:G25)</f>
        <v>10868.669</v>
      </c>
      <c r="G26" s="346"/>
      <c r="H26" s="345">
        <f t="shared" ref="H26" si="14">SUM(H21:I25)</f>
        <v>9229.5</v>
      </c>
      <c r="I26" s="346"/>
      <c r="J26" s="345">
        <f t="shared" ref="J26" si="15">SUM(J21:K25)</f>
        <v>11952.5</v>
      </c>
      <c r="K26" s="346"/>
      <c r="L26" s="203">
        <f t="shared" si="12"/>
        <v>29.50322335987865</v>
      </c>
      <c r="M26" s="4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336" t="s">
        <v>64</v>
      </c>
      <c r="B28" s="337"/>
      <c r="C28" s="338"/>
      <c r="D28" s="206" t="s">
        <v>50</v>
      </c>
      <c r="E28" s="206" t="s">
        <v>51</v>
      </c>
      <c r="F28" s="206" t="s">
        <v>52</v>
      </c>
      <c r="G28" s="206" t="s">
        <v>53</v>
      </c>
      <c r="H28" s="206" t="s">
        <v>54</v>
      </c>
      <c r="I28" s="206" t="s">
        <v>55</v>
      </c>
      <c r="J28" s="206" t="s">
        <v>56</v>
      </c>
      <c r="K28" s="206" t="s">
        <v>57</v>
      </c>
      <c r="L28" s="206" t="s">
        <v>58</v>
      </c>
      <c r="M28" s="206" t="s">
        <v>59</v>
      </c>
      <c r="N28" s="206" t="s">
        <v>60</v>
      </c>
      <c r="O28" s="206" t="s">
        <v>61</v>
      </c>
      <c r="P28" s="207" t="s">
        <v>62</v>
      </c>
      <c r="Q28" s="17"/>
      <c r="R28" s="22"/>
      <c r="S28" s="1"/>
    </row>
    <row r="29" spans="1:19">
      <c r="A29" s="339"/>
      <c r="B29" s="340"/>
      <c r="C29" s="341"/>
      <c r="D29" s="140">
        <v>16</v>
      </c>
      <c r="E29" s="140">
        <v>50</v>
      </c>
      <c r="F29" s="140">
        <v>95</v>
      </c>
      <c r="G29" s="140">
        <v>200</v>
      </c>
      <c r="H29" s="140">
        <v>366</v>
      </c>
      <c r="I29" s="140">
        <v>403</v>
      </c>
      <c r="J29" s="140">
        <v>831</v>
      </c>
      <c r="K29" s="140">
        <v>1476</v>
      </c>
      <c r="L29" s="140">
        <v>2796</v>
      </c>
      <c r="M29" s="140">
        <v>768</v>
      </c>
      <c r="N29" s="140">
        <v>453</v>
      </c>
      <c r="O29" s="140">
        <v>403</v>
      </c>
      <c r="P29" s="208">
        <f>SUM(D29:O29)</f>
        <v>7857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>
      <c r="A31" s="336" t="s">
        <v>282</v>
      </c>
      <c r="B31" s="337"/>
      <c r="C31" s="338"/>
      <c r="D31" s="206" t="s">
        <v>50</v>
      </c>
      <c r="E31" s="206" t="s">
        <v>51</v>
      </c>
      <c r="F31" s="206" t="s">
        <v>52</v>
      </c>
      <c r="G31" s="206" t="s">
        <v>53</v>
      </c>
      <c r="H31" s="206" t="s">
        <v>54</v>
      </c>
      <c r="I31" s="206" t="s">
        <v>55</v>
      </c>
      <c r="J31" s="206" t="s">
        <v>56</v>
      </c>
      <c r="K31" s="206" t="s">
        <v>57</v>
      </c>
      <c r="L31" s="206" t="s">
        <v>58</v>
      </c>
      <c r="M31" s="206" t="s">
        <v>59</v>
      </c>
      <c r="N31" s="206" t="s">
        <v>60</v>
      </c>
      <c r="O31" s="206" t="s">
        <v>61</v>
      </c>
      <c r="P31" s="207" t="s">
        <v>62</v>
      </c>
      <c r="Q31" s="17"/>
      <c r="R31" s="22"/>
      <c r="S31" s="1"/>
    </row>
    <row r="32" spans="1:19">
      <c r="A32" s="339"/>
      <c r="B32" s="340"/>
      <c r="C32" s="341"/>
      <c r="D32" s="140">
        <v>17</v>
      </c>
      <c r="E32" s="140">
        <v>47</v>
      </c>
      <c r="F32" s="140">
        <v>91</v>
      </c>
      <c r="G32" s="140">
        <v>185</v>
      </c>
      <c r="H32" s="140">
        <v>343</v>
      </c>
      <c r="I32" s="140">
        <v>410</v>
      </c>
      <c r="J32" s="140">
        <v>925</v>
      </c>
      <c r="K32" s="140">
        <v>1647</v>
      </c>
      <c r="L32" s="140">
        <v>3566</v>
      </c>
      <c r="M32" s="140">
        <v>558</v>
      </c>
      <c r="N32" s="140">
        <v>508</v>
      </c>
      <c r="O32" s="140">
        <v>321</v>
      </c>
      <c r="P32" s="208">
        <f>SUM(D32:O32)</f>
        <v>8618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336" t="s">
        <v>283</v>
      </c>
      <c r="B34" s="337"/>
      <c r="C34" s="338"/>
      <c r="D34" s="204" t="s">
        <v>50</v>
      </c>
      <c r="E34" s="204" t="s">
        <v>51</v>
      </c>
      <c r="F34" s="204" t="s">
        <v>52</v>
      </c>
      <c r="G34" s="204" t="s">
        <v>53</v>
      </c>
      <c r="H34" s="204" t="s">
        <v>54</v>
      </c>
      <c r="I34" s="204" t="s">
        <v>55</v>
      </c>
      <c r="J34" s="204" t="s">
        <v>56</v>
      </c>
      <c r="K34" s="204" t="s">
        <v>57</v>
      </c>
      <c r="L34" s="204" t="s">
        <v>58</v>
      </c>
      <c r="M34" s="204" t="s">
        <v>59</v>
      </c>
      <c r="N34" s="204" t="s">
        <v>60</v>
      </c>
      <c r="O34" s="204" t="s">
        <v>61</v>
      </c>
      <c r="P34" s="205" t="s">
        <v>62</v>
      </c>
      <c r="Q34" s="17"/>
      <c r="R34" s="1"/>
      <c r="S34" s="24"/>
    </row>
    <row r="35" spans="1:19" ht="15.75">
      <c r="A35" s="339"/>
      <c r="B35" s="340"/>
      <c r="C35" s="341"/>
      <c r="D35" s="158">
        <f>'جدول رقم(1)2013'!C5</f>
        <v>18</v>
      </c>
      <c r="E35" s="158">
        <f>'جدول رقم(1)2013'!D5</f>
        <v>53</v>
      </c>
      <c r="F35" s="158">
        <f>'جدول رقم(1)2013'!E5</f>
        <v>95</v>
      </c>
      <c r="G35" s="158">
        <f>'جدول رقم(1)2013'!F5</f>
        <v>198</v>
      </c>
      <c r="H35" s="158">
        <f>'جدول رقم(1)2013'!G5</f>
        <v>395</v>
      </c>
      <c r="I35" s="158">
        <f>'جدول رقم(1)2013'!H5</f>
        <v>463</v>
      </c>
      <c r="J35" s="158">
        <f>'جدول رقم(1)2013'!I5</f>
        <v>1313</v>
      </c>
      <c r="K35" s="158">
        <f>'جدول رقم(1)2013'!J5</f>
        <v>1990</v>
      </c>
      <c r="L35" s="158">
        <f>'جدول رقم(1)2013'!K5</f>
        <v>3795</v>
      </c>
      <c r="M35" s="158">
        <f>'جدول رقم(1)2013'!L5</f>
        <v>700</v>
      </c>
      <c r="N35" s="158">
        <f>'جدول رقم(1)2013'!M5</f>
        <v>634</v>
      </c>
      <c r="O35" s="158">
        <f>'جدول رقم(1)2013'!N5</f>
        <v>653</v>
      </c>
      <c r="P35" s="209">
        <f>SUM(D35:O35)</f>
        <v>10307</v>
      </c>
      <c r="Q35" s="314" t="s">
        <v>313</v>
      </c>
      <c r="R35" s="1"/>
      <c r="S35" s="24"/>
    </row>
  </sheetData>
  <sheetProtection password="CC06" sheet="1" objects="1" scenarios="1"/>
  <mergeCells count="142">
    <mergeCell ref="N6:O6"/>
    <mergeCell ref="L6:M6"/>
    <mergeCell ref="L4:M4"/>
    <mergeCell ref="L5:M5"/>
    <mergeCell ref="L11:M11"/>
    <mergeCell ref="L12:M12"/>
    <mergeCell ref="N11:O11"/>
    <mergeCell ref="N12:O12"/>
    <mergeCell ref="N13:O13"/>
    <mergeCell ref="N10:O10"/>
    <mergeCell ref="N7:O7"/>
    <mergeCell ref="N8:O8"/>
    <mergeCell ref="N9:O9"/>
    <mergeCell ref="L8:M8"/>
    <mergeCell ref="L9:M9"/>
    <mergeCell ref="L10:M10"/>
    <mergeCell ref="L7:M7"/>
    <mergeCell ref="B21:C21"/>
    <mergeCell ref="B22:C22"/>
    <mergeCell ref="J21:K21"/>
    <mergeCell ref="J22:K22"/>
    <mergeCell ref="D22:E22"/>
    <mergeCell ref="F22:G22"/>
    <mergeCell ref="H22:I22"/>
    <mergeCell ref="D21:E21"/>
    <mergeCell ref="F21:G21"/>
    <mergeCell ref="H21:I21"/>
    <mergeCell ref="J14:K14"/>
    <mergeCell ref="D13:E13"/>
    <mergeCell ref="F13:G13"/>
    <mergeCell ref="H13:I13"/>
    <mergeCell ref="L13:M13"/>
    <mergeCell ref="L14:M14"/>
    <mergeCell ref="D16:E16"/>
    <mergeCell ref="F16:G16"/>
    <mergeCell ref="H16:I16"/>
    <mergeCell ref="J16:K16"/>
    <mergeCell ref="L15:M15"/>
    <mergeCell ref="L16:M16"/>
    <mergeCell ref="D7:E7"/>
    <mergeCell ref="F7:G7"/>
    <mergeCell ref="H7:I7"/>
    <mergeCell ref="J7:K7"/>
    <mergeCell ref="D14:E14"/>
    <mergeCell ref="F14:G14"/>
    <mergeCell ref="H14:I14"/>
    <mergeCell ref="J13:K13"/>
    <mergeCell ref="A34:C35"/>
    <mergeCell ref="J8:K8"/>
    <mergeCell ref="D9:E9"/>
    <mergeCell ref="F9:G9"/>
    <mergeCell ref="H9:I9"/>
    <mergeCell ref="D15:E15"/>
    <mergeCell ref="F15:G15"/>
    <mergeCell ref="H15:I15"/>
    <mergeCell ref="J15:K15"/>
    <mergeCell ref="A17:P17"/>
    <mergeCell ref="A18:A20"/>
    <mergeCell ref="D18:E18"/>
    <mergeCell ref="F18:G18"/>
    <mergeCell ref="H18:I18"/>
    <mergeCell ref="D19:E19"/>
    <mergeCell ref="F19:G19"/>
    <mergeCell ref="A1:D1"/>
    <mergeCell ref="E1:S1"/>
    <mergeCell ref="A3:A5"/>
    <mergeCell ref="B3:B5"/>
    <mergeCell ref="H5:I5"/>
    <mergeCell ref="J5:K5"/>
    <mergeCell ref="D3:E3"/>
    <mergeCell ref="F3:G3"/>
    <mergeCell ref="H3:K3"/>
    <mergeCell ref="D4:E4"/>
    <mergeCell ref="F5:G5"/>
    <mergeCell ref="P3:Q4"/>
    <mergeCell ref="L3:O3"/>
    <mergeCell ref="N4:O4"/>
    <mergeCell ref="N5:O5"/>
    <mergeCell ref="A2:B2"/>
    <mergeCell ref="E2:S2"/>
    <mergeCell ref="F4:G4"/>
    <mergeCell ref="H4:I4"/>
    <mergeCell ref="S7:S14"/>
    <mergeCell ref="D8:E8"/>
    <mergeCell ref="F8:G8"/>
    <mergeCell ref="N14:O14"/>
    <mergeCell ref="J4:K4"/>
    <mergeCell ref="D5:E5"/>
    <mergeCell ref="J9:K9"/>
    <mergeCell ref="D10:E10"/>
    <mergeCell ref="F10:G10"/>
    <mergeCell ref="H10:I10"/>
    <mergeCell ref="J10:K10"/>
    <mergeCell ref="D12:E12"/>
    <mergeCell ref="F12:G12"/>
    <mergeCell ref="H12:I12"/>
    <mergeCell ref="J12:K12"/>
    <mergeCell ref="D11:E11"/>
    <mergeCell ref="F11:G11"/>
    <mergeCell ref="H11:I11"/>
    <mergeCell ref="J11:K11"/>
    <mergeCell ref="D6:E6"/>
    <mergeCell ref="F6:G6"/>
    <mergeCell ref="H6:I6"/>
    <mergeCell ref="J6:K6"/>
    <mergeCell ref="H8:I8"/>
    <mergeCell ref="B18:C20"/>
    <mergeCell ref="J19:K19"/>
    <mergeCell ref="N16:O16"/>
    <mergeCell ref="N15:O15"/>
    <mergeCell ref="Q18:Q19"/>
    <mergeCell ref="H19:I19"/>
    <mergeCell ref="D20:E20"/>
    <mergeCell ref="F20:G20"/>
    <mergeCell ref="H20:I20"/>
    <mergeCell ref="J20:K20"/>
    <mergeCell ref="J18:K18"/>
    <mergeCell ref="L18:L19"/>
    <mergeCell ref="J23:K23"/>
    <mergeCell ref="A31:C32"/>
    <mergeCell ref="A33:C33"/>
    <mergeCell ref="B23:C23"/>
    <mergeCell ref="B24:C24"/>
    <mergeCell ref="J25:K25"/>
    <mergeCell ref="J26:K26"/>
    <mergeCell ref="A27:R27"/>
    <mergeCell ref="A28:C29"/>
    <mergeCell ref="D25:E25"/>
    <mergeCell ref="F25:G25"/>
    <mergeCell ref="H25:I25"/>
    <mergeCell ref="B25:C25"/>
    <mergeCell ref="A26:C26"/>
    <mergeCell ref="D26:E26"/>
    <mergeCell ref="J24:K24"/>
    <mergeCell ref="D24:E24"/>
    <mergeCell ref="F24:G24"/>
    <mergeCell ref="H24:I24"/>
    <mergeCell ref="D23:E23"/>
    <mergeCell ref="F23:G23"/>
    <mergeCell ref="H23:I23"/>
    <mergeCell ref="F26:G26"/>
    <mergeCell ref="H26:I26"/>
  </mergeCells>
  <pageMargins left="0.18" right="0.17" top="0.39" bottom="0.3" header="0.31496062992125984" footer="0.31496062992125984"/>
  <pageSetup paperSize="9" scale="99" orientation="landscape" r:id="rId1"/>
  <colBreaks count="1" manualBreakCount="1">
    <brk id="1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5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5.7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186</v>
      </c>
      <c r="B1" s="384"/>
      <c r="C1" s="384"/>
      <c r="D1" s="384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386" t="s">
        <v>1</v>
      </c>
      <c r="B3" s="386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355" t="s">
        <v>5</v>
      </c>
      <c r="Q3" s="356"/>
      <c r="R3" s="43"/>
      <c r="S3" s="43"/>
    </row>
    <row r="4" spans="1:19" ht="15.75">
      <c r="A4" s="387"/>
      <c r="B4" s="387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359"/>
      <c r="Q4" s="360"/>
      <c r="R4" s="43"/>
      <c r="S4" s="43"/>
    </row>
    <row r="5" spans="1:19" ht="15.75">
      <c r="A5" s="388"/>
      <c r="B5" s="388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195" t="s">
        <v>17</v>
      </c>
      <c r="Q5" s="195" t="s">
        <v>18</v>
      </c>
      <c r="R5" s="43"/>
      <c r="S5" s="43"/>
    </row>
    <row r="6" spans="1:19" ht="15.75">
      <c r="A6" s="196" t="s">
        <v>19</v>
      </c>
      <c r="B6" s="197" t="s">
        <v>20</v>
      </c>
      <c r="C6" s="198">
        <f>SUM(C7:C14)</f>
        <v>75057.652000000002</v>
      </c>
      <c r="D6" s="382">
        <f>SUM(D7:E14)</f>
        <v>87736.868000000017</v>
      </c>
      <c r="E6" s="383"/>
      <c r="F6" s="382">
        <f t="shared" ref="F6" si="0">SUM(F7:G14)</f>
        <v>74969.518999999986</v>
      </c>
      <c r="G6" s="383"/>
      <c r="H6" s="382">
        <f t="shared" ref="H6" si="1">SUM(H7:I14)</f>
        <v>103584.65400000001</v>
      </c>
      <c r="I6" s="383"/>
      <c r="J6" s="382">
        <f t="shared" ref="J6" si="2">SUM(J7:K14)</f>
        <v>100579.65400000001</v>
      </c>
      <c r="K6" s="383"/>
      <c r="L6" s="363">
        <f t="shared" ref="L6" si="3">SUM(L7:M14)</f>
        <v>117779.6</v>
      </c>
      <c r="M6" s="364"/>
      <c r="N6" s="363">
        <f t="shared" ref="N6" si="4">SUM(N7:O14)</f>
        <v>84769</v>
      </c>
      <c r="O6" s="364"/>
      <c r="P6" s="199">
        <f>(N6/H6-1)*100</f>
        <v>-18.164518848515932</v>
      </c>
      <c r="Q6" s="199">
        <f>(N6/J6-1)*100</f>
        <v>-15.719535086092073</v>
      </c>
      <c r="R6" s="7"/>
      <c r="S6" s="8"/>
    </row>
    <row r="7" spans="1:19" ht="15.75">
      <c r="A7" s="9"/>
      <c r="B7" s="10" t="s">
        <v>21</v>
      </c>
      <c r="C7" s="42">
        <f>'نفقات فعلية 2010'!C14</f>
        <v>44810.033000000003</v>
      </c>
      <c r="D7" s="378">
        <f>'منقح 2011'!C14</f>
        <v>56000.107000000004</v>
      </c>
      <c r="E7" s="379"/>
      <c r="F7" s="378">
        <f>'نفقات فعلية 2011'!C14</f>
        <v>44685.612999999998</v>
      </c>
      <c r="G7" s="379"/>
      <c r="H7" s="380">
        <f>'مصدق 2012'!C14</f>
        <v>75204.054000000004</v>
      </c>
      <c r="I7" s="381"/>
      <c r="J7" s="380">
        <f>'منقح 2012'!C14</f>
        <v>75204.054000000004</v>
      </c>
      <c r="K7" s="381"/>
      <c r="L7" s="350">
        <f>'مقترح 2013'!C15</f>
        <v>77631.399999999994</v>
      </c>
      <c r="M7" s="351"/>
      <c r="N7" s="402">
        <f>متفق2013!C15</f>
        <v>71606</v>
      </c>
      <c r="O7" s="403"/>
      <c r="P7" s="199">
        <f t="shared" ref="P7:P16" si="5">(N7/H7-1)*100</f>
        <v>-4.7843883522555863</v>
      </c>
      <c r="Q7" s="199">
        <f t="shared" ref="Q7:Q16" si="6">(N7/J7-1)*100</f>
        <v>-4.7843883522555863</v>
      </c>
      <c r="R7" s="7"/>
      <c r="S7" s="377"/>
    </row>
    <row r="8" spans="1:19" ht="15.75">
      <c r="A8" s="11"/>
      <c r="B8" s="10" t="s">
        <v>22</v>
      </c>
      <c r="C8" s="42">
        <f>'نفقات فعلية 2010'!D14</f>
        <v>22314.28</v>
      </c>
      <c r="D8" s="378">
        <f>'منقح 2011'!D14</f>
        <v>20777.786</v>
      </c>
      <c r="E8" s="379"/>
      <c r="F8" s="378">
        <f>'نفقات فعلية 2011'!D14</f>
        <v>21881.022000000001</v>
      </c>
      <c r="G8" s="379"/>
      <c r="H8" s="380">
        <f>'مصدق 2012'!D14</f>
        <v>22571</v>
      </c>
      <c r="I8" s="381"/>
      <c r="J8" s="380">
        <f>'منقح 2012'!D14</f>
        <v>22566</v>
      </c>
      <c r="K8" s="381"/>
      <c r="L8" s="350">
        <f>'مقترح 2013'!D15</f>
        <v>31405.599999999999</v>
      </c>
      <c r="M8" s="351"/>
      <c r="N8" s="350">
        <f>متفق2013!D15</f>
        <v>11620</v>
      </c>
      <c r="O8" s="351"/>
      <c r="P8" s="199">
        <f t="shared" si="5"/>
        <v>-48.518009835629798</v>
      </c>
      <c r="Q8" s="199">
        <f t="shared" si="6"/>
        <v>-48.506602853850922</v>
      </c>
      <c r="R8" s="7"/>
      <c r="S8" s="377"/>
    </row>
    <row r="9" spans="1:19" ht="15.75">
      <c r="A9" s="11"/>
      <c r="B9" s="10" t="s">
        <v>23</v>
      </c>
      <c r="C9" s="42">
        <f>'نفقات فعلية 2010'!E14</f>
        <v>0</v>
      </c>
      <c r="D9" s="378">
        <f>'منقح 2011'!E14</f>
        <v>0</v>
      </c>
      <c r="E9" s="379"/>
      <c r="F9" s="378">
        <f>'نفقات فعلية 2011'!E14</f>
        <v>0</v>
      </c>
      <c r="G9" s="379"/>
      <c r="H9" s="380">
        <f>'مصدق 2012'!E14</f>
        <v>0</v>
      </c>
      <c r="I9" s="381"/>
      <c r="J9" s="380">
        <f>'منقح 2012'!E14</f>
        <v>0</v>
      </c>
      <c r="K9" s="381"/>
      <c r="L9" s="350">
        <f>'مقترح 2013'!E15</f>
        <v>0</v>
      </c>
      <c r="M9" s="351"/>
      <c r="N9" s="350">
        <f>متفق2013!E15</f>
        <v>0</v>
      </c>
      <c r="O9" s="351"/>
      <c r="P9" s="199" t="e">
        <f t="shared" si="5"/>
        <v>#DIV/0!</v>
      </c>
      <c r="Q9" s="199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42">
        <f>'نفقات فعلية 2010'!F14</f>
        <v>0</v>
      </c>
      <c r="D10" s="378">
        <f>'منقح 2011'!F14</f>
        <v>0</v>
      </c>
      <c r="E10" s="379"/>
      <c r="F10" s="378">
        <f>'نفقات فعلية 2011'!F14</f>
        <v>0</v>
      </c>
      <c r="G10" s="379"/>
      <c r="H10" s="380">
        <f>'مصدق 2012'!F14</f>
        <v>0</v>
      </c>
      <c r="I10" s="381"/>
      <c r="J10" s="380">
        <f>'منقح 2012'!F14</f>
        <v>0</v>
      </c>
      <c r="K10" s="381"/>
      <c r="L10" s="350">
        <f>'مقترح 2013'!F15</f>
        <v>0</v>
      </c>
      <c r="M10" s="351"/>
      <c r="N10" s="350">
        <f>متفق2013!F15</f>
        <v>0</v>
      </c>
      <c r="O10" s="351"/>
      <c r="P10" s="199" t="e">
        <f t="shared" si="5"/>
        <v>#DIV/0!</v>
      </c>
      <c r="Q10" s="199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42">
        <f>'نفقات فعلية 2010'!G14</f>
        <v>0</v>
      </c>
      <c r="D11" s="378">
        <f>'منقح 2011'!G14</f>
        <v>0</v>
      </c>
      <c r="E11" s="379"/>
      <c r="F11" s="378">
        <f>'نفقات فعلية 2011'!G14</f>
        <v>0</v>
      </c>
      <c r="G11" s="379"/>
      <c r="H11" s="380">
        <f>'مصدق 2012'!G14</f>
        <v>0</v>
      </c>
      <c r="I11" s="381"/>
      <c r="J11" s="380">
        <f>'منقح 2012'!G14</f>
        <v>0</v>
      </c>
      <c r="K11" s="381"/>
      <c r="L11" s="350">
        <f>'مقترح 2013'!G15</f>
        <v>0</v>
      </c>
      <c r="M11" s="351"/>
      <c r="N11" s="350">
        <f>متفق2013!G15</f>
        <v>0</v>
      </c>
      <c r="O11" s="351"/>
      <c r="P11" s="199" t="e">
        <f t="shared" si="5"/>
        <v>#DIV/0!</v>
      </c>
      <c r="Q11" s="199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42">
        <f>'نفقات فعلية 2010'!H14</f>
        <v>4435.8010000000004</v>
      </c>
      <c r="D12" s="378">
        <f>'منقح 2011'!H14</f>
        <v>1475</v>
      </c>
      <c r="E12" s="379"/>
      <c r="F12" s="378">
        <f>'نفقات فعلية 2011'!H14</f>
        <v>273.39999999999998</v>
      </c>
      <c r="G12" s="379"/>
      <c r="H12" s="380">
        <f>'مصدق 2012'!H14</f>
        <v>3000</v>
      </c>
      <c r="I12" s="381"/>
      <c r="J12" s="380">
        <f>'منقح 2012'!H14</f>
        <v>0</v>
      </c>
      <c r="K12" s="381"/>
      <c r="L12" s="350">
        <f>'مقترح 2013'!H15</f>
        <v>0</v>
      </c>
      <c r="M12" s="351"/>
      <c r="N12" s="350">
        <f>متفق2013!H15</f>
        <v>0</v>
      </c>
      <c r="O12" s="351"/>
      <c r="P12" s="199">
        <f t="shared" si="5"/>
        <v>-100</v>
      </c>
      <c r="Q12" s="199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42">
        <f>'نفقات فعلية 2010'!I14</f>
        <v>644.95399999999995</v>
      </c>
      <c r="D13" s="378">
        <f>'منقح 2011'!I14</f>
        <v>345.6</v>
      </c>
      <c r="E13" s="379"/>
      <c r="F13" s="378">
        <f>'نفقات فعلية 2011'!I14</f>
        <v>481.50599999999997</v>
      </c>
      <c r="G13" s="379"/>
      <c r="H13" s="380">
        <f>'مصدق 2012'!I14</f>
        <v>545.6</v>
      </c>
      <c r="I13" s="381"/>
      <c r="J13" s="380">
        <f>'منقح 2012'!I14</f>
        <v>545.6</v>
      </c>
      <c r="K13" s="381"/>
      <c r="L13" s="350">
        <f>'مقترح 2013'!I15</f>
        <v>642.6</v>
      </c>
      <c r="M13" s="351"/>
      <c r="N13" s="350">
        <f>متفق2013!I15</f>
        <v>543</v>
      </c>
      <c r="O13" s="351"/>
      <c r="P13" s="199">
        <f t="shared" si="5"/>
        <v>-0.47653958944281483</v>
      </c>
      <c r="Q13" s="199">
        <f t="shared" si="6"/>
        <v>-0.47653958944281483</v>
      </c>
      <c r="R13" s="7"/>
      <c r="S13" s="377"/>
    </row>
    <row r="14" spans="1:19" ht="15.75">
      <c r="A14" s="11"/>
      <c r="B14" s="12" t="s">
        <v>28</v>
      </c>
      <c r="C14" s="42">
        <f>'نفقات فعلية 2010'!J14</f>
        <v>2852.5839999999998</v>
      </c>
      <c r="D14" s="378">
        <f>'منقح 2011'!J14</f>
        <v>9138.375</v>
      </c>
      <c r="E14" s="379"/>
      <c r="F14" s="378">
        <f>'نفقات فعلية 2011'!J14</f>
        <v>7647.9780000000001</v>
      </c>
      <c r="G14" s="379"/>
      <c r="H14" s="380">
        <f>'مصدق 2012'!J14</f>
        <v>2264</v>
      </c>
      <c r="I14" s="381"/>
      <c r="J14" s="380">
        <f>'منقح 2012'!J14</f>
        <v>2264</v>
      </c>
      <c r="K14" s="381"/>
      <c r="L14" s="350">
        <f>'مقترح 2013'!J15</f>
        <v>8100</v>
      </c>
      <c r="M14" s="351"/>
      <c r="N14" s="350">
        <f>متفق2013!J15</f>
        <v>1000</v>
      </c>
      <c r="O14" s="351"/>
      <c r="P14" s="199">
        <f t="shared" si="5"/>
        <v>-55.830388692579504</v>
      </c>
      <c r="Q14" s="199">
        <f t="shared" si="6"/>
        <v>-55.830388692579504</v>
      </c>
      <c r="R14" s="7"/>
      <c r="S14" s="377"/>
    </row>
    <row r="15" spans="1:19" ht="15.75">
      <c r="A15" s="196" t="s">
        <v>29</v>
      </c>
      <c r="B15" s="200" t="s">
        <v>30</v>
      </c>
      <c r="C15" s="190">
        <f>'نفقات فعلية 2010'!N14</f>
        <v>0</v>
      </c>
      <c r="D15" s="382">
        <f>'منقح 2011'!N14</f>
        <v>10000</v>
      </c>
      <c r="E15" s="383"/>
      <c r="F15" s="382">
        <f>'نفقات فعلية 2011'!N14</f>
        <v>214.15899999999999</v>
      </c>
      <c r="G15" s="383"/>
      <c r="H15" s="396">
        <f>'مصدق 2012'!N14</f>
        <v>9800</v>
      </c>
      <c r="I15" s="397"/>
      <c r="J15" s="396">
        <f>'منقح 2012'!N14</f>
        <v>9800</v>
      </c>
      <c r="K15" s="397"/>
      <c r="L15" s="365">
        <f>'مقترح 2013'!N15</f>
        <v>10000</v>
      </c>
      <c r="M15" s="366"/>
      <c r="N15" s="365">
        <f>متفق2013!N15</f>
        <v>10000</v>
      </c>
      <c r="O15" s="366"/>
      <c r="P15" s="199">
        <f t="shared" si="5"/>
        <v>2.0408163265306145</v>
      </c>
      <c r="Q15" s="199">
        <f t="shared" si="6"/>
        <v>2.0408163265306145</v>
      </c>
      <c r="R15" s="7"/>
      <c r="S15" s="8"/>
    </row>
    <row r="16" spans="1:19" ht="15.75">
      <c r="A16" s="196" t="s">
        <v>31</v>
      </c>
      <c r="B16" s="200" t="s">
        <v>32</v>
      </c>
      <c r="C16" s="201">
        <f>C6+C15</f>
        <v>75057.652000000002</v>
      </c>
      <c r="D16" s="382">
        <f>D6+D15</f>
        <v>97736.868000000017</v>
      </c>
      <c r="E16" s="383"/>
      <c r="F16" s="382">
        <f t="shared" ref="F16" si="7">F6+F15</f>
        <v>75183.677999999985</v>
      </c>
      <c r="G16" s="383"/>
      <c r="H16" s="382">
        <f t="shared" ref="H16" si="8">H6+H15</f>
        <v>113384.65400000001</v>
      </c>
      <c r="I16" s="383"/>
      <c r="J16" s="382">
        <f t="shared" ref="J16" si="9">J6+J15</f>
        <v>110379.65400000001</v>
      </c>
      <c r="K16" s="383"/>
      <c r="L16" s="363">
        <f t="shared" ref="L16" si="10">L6+L15</f>
        <v>127779.6</v>
      </c>
      <c r="M16" s="364"/>
      <c r="N16" s="363">
        <f t="shared" ref="N16" si="11">N6+N15</f>
        <v>94769</v>
      </c>
      <c r="O16" s="364"/>
      <c r="P16" s="199">
        <f t="shared" si="5"/>
        <v>-16.418142441039695</v>
      </c>
      <c r="Q16" s="199">
        <f t="shared" si="6"/>
        <v>-14.142691550745401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386" t="s">
        <v>1</v>
      </c>
      <c r="B18" s="355" t="s">
        <v>2</v>
      </c>
      <c r="C18" s="356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356" t="s">
        <v>5</v>
      </c>
      <c r="M18" s="43"/>
      <c r="N18" s="43"/>
      <c r="O18" s="43"/>
      <c r="P18" s="43"/>
      <c r="Q18" s="367"/>
      <c r="R18" s="43"/>
      <c r="S18" s="43"/>
    </row>
    <row r="19" spans="1:19" ht="15.75">
      <c r="A19" s="387"/>
      <c r="B19" s="357"/>
      <c r="C19" s="358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358"/>
      <c r="M19" s="43"/>
      <c r="N19" s="43"/>
      <c r="O19" s="43"/>
      <c r="P19" s="43"/>
      <c r="Q19" s="367"/>
      <c r="R19" s="43"/>
      <c r="S19" s="43"/>
    </row>
    <row r="20" spans="1:19" ht="15.75">
      <c r="A20" s="388"/>
      <c r="B20" s="359"/>
      <c r="C20" s="360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202" t="s">
        <v>40</v>
      </c>
      <c r="M20" s="43"/>
      <c r="N20" s="26"/>
      <c r="O20" s="26"/>
      <c r="P20" s="26"/>
      <c r="Q20" s="25"/>
      <c r="R20" s="43"/>
      <c r="S20" s="43"/>
    </row>
    <row r="21" spans="1:19" ht="15.75">
      <c r="A21" s="15" t="s">
        <v>19</v>
      </c>
      <c r="B21" s="343" t="s">
        <v>41</v>
      </c>
      <c r="C21" s="344"/>
      <c r="D21" s="348">
        <f>'ايراد فعلي 2010'!C14</f>
        <v>1006.3</v>
      </c>
      <c r="E21" s="349"/>
      <c r="F21" s="350">
        <f>ايرادفعلي2011!C14</f>
        <v>920.35</v>
      </c>
      <c r="G21" s="351"/>
      <c r="H21" s="350">
        <f>مخطط2012!C14</f>
        <v>1000</v>
      </c>
      <c r="I21" s="351"/>
      <c r="J21" s="334">
        <f>مخطط2013!C14</f>
        <v>1010</v>
      </c>
      <c r="K21" s="335"/>
      <c r="L21" s="203">
        <f>(J21/H21-1)*100</f>
        <v>1.0000000000000009</v>
      </c>
      <c r="M21" s="4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2010'!D14</f>
        <v>0</v>
      </c>
      <c r="E22" s="349"/>
      <c r="F22" s="350">
        <f>ايرادفعلي2011!D14</f>
        <v>0</v>
      </c>
      <c r="G22" s="351"/>
      <c r="H22" s="350">
        <f>مخطط2012!D14</f>
        <v>0</v>
      </c>
      <c r="I22" s="351"/>
      <c r="J22" s="334">
        <f>مخطط2013!D14</f>
        <v>0</v>
      </c>
      <c r="K22" s="335"/>
      <c r="L22" s="203" t="e">
        <f t="shared" ref="L22:L26" si="12">(J22/H22-1)*100</f>
        <v>#DIV/0!</v>
      </c>
      <c r="M22" s="4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2010'!E14</f>
        <v>0</v>
      </c>
      <c r="E23" s="349"/>
      <c r="F23" s="350">
        <f>ايرادفعلي2011!E14</f>
        <v>0</v>
      </c>
      <c r="G23" s="351"/>
      <c r="H23" s="350">
        <f>مخطط2012!E14</f>
        <v>0</v>
      </c>
      <c r="I23" s="351"/>
      <c r="J23" s="334">
        <f>مخطط2013!E14</f>
        <v>0</v>
      </c>
      <c r="K23" s="335"/>
      <c r="L23" s="203" t="e">
        <f t="shared" si="12"/>
        <v>#DIV/0!</v>
      </c>
      <c r="M23" s="4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2010'!F14</f>
        <v>172.08500000000001</v>
      </c>
      <c r="E24" s="349"/>
      <c r="F24" s="350">
        <f>ايرادفعلي2011!F14</f>
        <v>170.63</v>
      </c>
      <c r="G24" s="351"/>
      <c r="H24" s="350">
        <f>مخطط2012!F14</f>
        <v>250</v>
      </c>
      <c r="I24" s="351"/>
      <c r="J24" s="334">
        <f>مخطط2013!F14</f>
        <v>321</v>
      </c>
      <c r="K24" s="335"/>
      <c r="L24" s="203">
        <f t="shared" si="12"/>
        <v>28.400000000000002</v>
      </c>
      <c r="M24" s="4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2010'!G14</f>
        <v>0</v>
      </c>
      <c r="E25" s="349"/>
      <c r="F25" s="350">
        <f>ايرادفعلي2011!G14</f>
        <v>0</v>
      </c>
      <c r="G25" s="351"/>
      <c r="H25" s="350">
        <f>مخطط2012!G14</f>
        <v>0</v>
      </c>
      <c r="I25" s="351"/>
      <c r="J25" s="334">
        <f>مخطط2013!G14</f>
        <v>0</v>
      </c>
      <c r="K25" s="335"/>
      <c r="L25" s="203" t="e">
        <f t="shared" si="12"/>
        <v>#DIV/0!</v>
      </c>
      <c r="M25" s="43"/>
      <c r="N25" s="25"/>
      <c r="O25" s="25"/>
      <c r="P25" s="25"/>
      <c r="Q25" s="28"/>
      <c r="R25" s="7"/>
      <c r="S25" s="8"/>
    </row>
    <row r="26" spans="1:19" ht="15.75">
      <c r="A26" s="352" t="s">
        <v>48</v>
      </c>
      <c r="B26" s="353"/>
      <c r="C26" s="354"/>
      <c r="D26" s="345">
        <f>SUM(D21:E25)</f>
        <v>1178.385</v>
      </c>
      <c r="E26" s="346"/>
      <c r="F26" s="345">
        <f t="shared" ref="F26" si="13">SUM(F21:G25)</f>
        <v>1090.98</v>
      </c>
      <c r="G26" s="346"/>
      <c r="H26" s="345">
        <f t="shared" ref="H26" si="14">SUM(H21:I25)</f>
        <v>1250</v>
      </c>
      <c r="I26" s="346"/>
      <c r="J26" s="345">
        <f t="shared" ref="J26" si="15">SUM(J21:K25)</f>
        <v>1331</v>
      </c>
      <c r="K26" s="346"/>
      <c r="L26" s="203">
        <f t="shared" si="12"/>
        <v>6.4799999999999969</v>
      </c>
      <c r="M26" s="43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 ht="13.5" customHeight="1">
      <c r="A28" s="336" t="s">
        <v>64</v>
      </c>
      <c r="B28" s="337"/>
      <c r="C28" s="338"/>
      <c r="D28" s="206" t="s">
        <v>50</v>
      </c>
      <c r="E28" s="206" t="s">
        <v>51</v>
      </c>
      <c r="F28" s="206" t="s">
        <v>52</v>
      </c>
      <c r="G28" s="206" t="s">
        <v>53</v>
      </c>
      <c r="H28" s="206" t="s">
        <v>54</v>
      </c>
      <c r="I28" s="206" t="s">
        <v>55</v>
      </c>
      <c r="J28" s="206" t="s">
        <v>56</v>
      </c>
      <c r="K28" s="206" t="s">
        <v>57</v>
      </c>
      <c r="L28" s="206" t="s">
        <v>58</v>
      </c>
      <c r="M28" s="206" t="s">
        <v>59</v>
      </c>
      <c r="N28" s="206" t="s">
        <v>60</v>
      </c>
      <c r="O28" s="206" t="s">
        <v>61</v>
      </c>
      <c r="P28" s="207" t="s">
        <v>62</v>
      </c>
      <c r="Q28" s="17"/>
      <c r="R28" s="22"/>
      <c r="S28" s="1"/>
    </row>
    <row r="29" spans="1:19" ht="18">
      <c r="A29" s="339"/>
      <c r="B29" s="340"/>
      <c r="C29" s="341"/>
      <c r="D29" s="143">
        <v>49</v>
      </c>
      <c r="E29" s="143">
        <v>22</v>
      </c>
      <c r="F29" s="143">
        <v>21</v>
      </c>
      <c r="G29" s="143">
        <v>22</v>
      </c>
      <c r="H29" s="143">
        <v>32</v>
      </c>
      <c r="I29" s="143">
        <v>20</v>
      </c>
      <c r="J29" s="143">
        <v>36</v>
      </c>
      <c r="K29" s="143">
        <v>50</v>
      </c>
      <c r="L29" s="143">
        <v>115</v>
      </c>
      <c r="M29" s="144">
        <v>116</v>
      </c>
      <c r="N29" s="144">
        <v>118</v>
      </c>
      <c r="O29" s="143">
        <v>185</v>
      </c>
      <c r="P29" s="208">
        <f>SUM(D29:O29)</f>
        <v>786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 ht="13.5" customHeight="1">
      <c r="A31" s="336" t="s">
        <v>282</v>
      </c>
      <c r="B31" s="337"/>
      <c r="C31" s="338"/>
      <c r="D31" s="206" t="s">
        <v>50</v>
      </c>
      <c r="E31" s="206" t="s">
        <v>51</v>
      </c>
      <c r="F31" s="206" t="s">
        <v>52</v>
      </c>
      <c r="G31" s="206" t="s">
        <v>53</v>
      </c>
      <c r="H31" s="206" t="s">
        <v>54</v>
      </c>
      <c r="I31" s="206" t="s">
        <v>55</v>
      </c>
      <c r="J31" s="206" t="s">
        <v>56</v>
      </c>
      <c r="K31" s="206" t="s">
        <v>57</v>
      </c>
      <c r="L31" s="206" t="s">
        <v>58</v>
      </c>
      <c r="M31" s="206" t="s">
        <v>59</v>
      </c>
      <c r="N31" s="206" t="s">
        <v>60</v>
      </c>
      <c r="O31" s="206" t="s">
        <v>61</v>
      </c>
      <c r="P31" s="207" t="s">
        <v>62</v>
      </c>
      <c r="Q31" s="17"/>
      <c r="R31" s="22"/>
      <c r="S31" s="1"/>
    </row>
    <row r="32" spans="1:19" ht="18">
      <c r="A32" s="339"/>
      <c r="B32" s="340"/>
      <c r="C32" s="341"/>
      <c r="D32" s="143">
        <v>49</v>
      </c>
      <c r="E32" s="143">
        <v>22</v>
      </c>
      <c r="F32" s="143">
        <v>21</v>
      </c>
      <c r="G32" s="143">
        <v>22</v>
      </c>
      <c r="H32" s="143">
        <v>32</v>
      </c>
      <c r="I32" s="143">
        <v>20</v>
      </c>
      <c r="J32" s="143">
        <v>36</v>
      </c>
      <c r="K32" s="143">
        <v>50</v>
      </c>
      <c r="L32" s="143">
        <v>315</v>
      </c>
      <c r="M32" s="144">
        <v>116</v>
      </c>
      <c r="N32" s="144">
        <v>118</v>
      </c>
      <c r="O32" s="143">
        <v>185</v>
      </c>
      <c r="P32" s="208">
        <f>SUM(D32:O32)</f>
        <v>986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336" t="s">
        <v>283</v>
      </c>
      <c r="B34" s="337"/>
      <c r="C34" s="338"/>
      <c r="D34" s="204" t="s">
        <v>50</v>
      </c>
      <c r="E34" s="204" t="s">
        <v>51</v>
      </c>
      <c r="F34" s="204" t="s">
        <v>52</v>
      </c>
      <c r="G34" s="204" t="s">
        <v>53</v>
      </c>
      <c r="H34" s="204" t="s">
        <v>54</v>
      </c>
      <c r="I34" s="204" t="s">
        <v>55</v>
      </c>
      <c r="J34" s="204" t="s">
        <v>56</v>
      </c>
      <c r="K34" s="204" t="s">
        <v>57</v>
      </c>
      <c r="L34" s="204" t="s">
        <v>58</v>
      </c>
      <c r="M34" s="204" t="s">
        <v>59</v>
      </c>
      <c r="N34" s="204" t="s">
        <v>60</v>
      </c>
      <c r="O34" s="204" t="s">
        <v>61</v>
      </c>
      <c r="P34" s="205" t="s">
        <v>62</v>
      </c>
      <c r="Q34" s="17"/>
      <c r="R34" s="1"/>
      <c r="S34" s="24"/>
    </row>
    <row r="35" spans="1:19" ht="15.75">
      <c r="A35" s="339"/>
      <c r="B35" s="340"/>
      <c r="C35" s="341"/>
      <c r="D35" s="158">
        <f>'جدول رقم(1)2013'!C14</f>
        <v>49</v>
      </c>
      <c r="E35" s="158">
        <f>'جدول رقم(1)2013'!D14</f>
        <v>22</v>
      </c>
      <c r="F35" s="158">
        <f>'جدول رقم(1)2013'!E14</f>
        <v>21</v>
      </c>
      <c r="G35" s="158">
        <f>'جدول رقم(1)2013'!F14</f>
        <v>22</v>
      </c>
      <c r="H35" s="158">
        <f>'جدول رقم(1)2013'!G14</f>
        <v>32</v>
      </c>
      <c r="I35" s="158">
        <f>'جدول رقم(1)2013'!H14</f>
        <v>21</v>
      </c>
      <c r="J35" s="158">
        <f>'جدول رقم(1)2013'!I14</f>
        <v>37</v>
      </c>
      <c r="K35" s="158">
        <f>'جدول رقم(1)2013'!J14</f>
        <v>50</v>
      </c>
      <c r="L35" s="158">
        <f>'جدول رقم(1)2013'!K14</f>
        <v>315</v>
      </c>
      <c r="M35" s="158">
        <f>'جدول رقم(1)2013'!L14</f>
        <v>120</v>
      </c>
      <c r="N35" s="158">
        <f>'جدول رقم(1)2013'!M14</f>
        <v>118</v>
      </c>
      <c r="O35" s="158">
        <f>'جدول رقم(1)2013'!N14</f>
        <v>185</v>
      </c>
      <c r="P35" s="209">
        <f>SUM(D35:O35)</f>
        <v>992</v>
      </c>
      <c r="Q35" s="31">
        <v>28</v>
      </c>
      <c r="R35" s="1"/>
      <c r="S35" s="24"/>
    </row>
  </sheetData>
  <sheetProtection password="CC06" sheet="1" objects="1" scenarios="1"/>
  <mergeCells count="142">
    <mergeCell ref="P3:Q4"/>
    <mergeCell ref="D4:E4"/>
    <mergeCell ref="F4:G4"/>
    <mergeCell ref="H4:I4"/>
    <mergeCell ref="J4:K4"/>
    <mergeCell ref="L4:M4"/>
    <mergeCell ref="N4:O4"/>
    <mergeCell ref="A1:D1"/>
    <mergeCell ref="E1:S1"/>
    <mergeCell ref="A2:B2"/>
    <mergeCell ref="E2:S2"/>
    <mergeCell ref="A3:A5"/>
    <mergeCell ref="B3:B5"/>
    <mergeCell ref="D3:E3"/>
    <mergeCell ref="F3:G3"/>
    <mergeCell ref="H3:K3"/>
    <mergeCell ref="L3:O3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9" orientation="landscape" r:id="rId1"/>
  <colBreaks count="1" manualBreakCount="1">
    <brk id="1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8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5.7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187</v>
      </c>
      <c r="B1" s="384"/>
      <c r="C1" s="384"/>
      <c r="D1" s="384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386" t="s">
        <v>1</v>
      </c>
      <c r="B3" s="386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355" t="s">
        <v>5</v>
      </c>
      <c r="Q3" s="356"/>
      <c r="R3" s="43"/>
      <c r="S3" s="43"/>
    </row>
    <row r="4" spans="1:19" ht="15.75">
      <c r="A4" s="387"/>
      <c r="B4" s="387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359"/>
      <c r="Q4" s="360"/>
      <c r="R4" s="43"/>
      <c r="S4" s="43"/>
    </row>
    <row r="5" spans="1:19" ht="15.75">
      <c r="A5" s="388"/>
      <c r="B5" s="388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195" t="s">
        <v>17</v>
      </c>
      <c r="Q5" s="195" t="s">
        <v>18</v>
      </c>
      <c r="R5" s="43"/>
      <c r="S5" s="43"/>
    </row>
    <row r="6" spans="1:19" ht="15.75">
      <c r="A6" s="196" t="s">
        <v>19</v>
      </c>
      <c r="B6" s="197" t="s">
        <v>20</v>
      </c>
      <c r="C6" s="198">
        <f>SUM(C7:C14)</f>
        <v>3017.6309999999999</v>
      </c>
      <c r="D6" s="382">
        <f>SUM(D7:E14)</f>
        <v>3248.9619999999995</v>
      </c>
      <c r="E6" s="383"/>
      <c r="F6" s="382">
        <f t="shared" ref="F6" si="0">SUM(F7:G14)</f>
        <v>2765.8800000000006</v>
      </c>
      <c r="G6" s="383"/>
      <c r="H6" s="382">
        <f t="shared" ref="H6" si="1">SUM(H7:I14)</f>
        <v>3508.7849999999999</v>
      </c>
      <c r="I6" s="383"/>
      <c r="J6" s="382">
        <f t="shared" ref="J6" si="2">SUM(J7:K14)</f>
        <v>3496.37</v>
      </c>
      <c r="K6" s="383"/>
      <c r="L6" s="363">
        <f t="shared" ref="L6" si="3">SUM(L7:M14)</f>
        <v>3958.8939999999998</v>
      </c>
      <c r="M6" s="364"/>
      <c r="N6" s="363">
        <f t="shared" ref="N6" si="4">SUM(N7:O14)</f>
        <v>3556</v>
      </c>
      <c r="O6" s="364"/>
      <c r="P6" s="199">
        <f>(N6/H6-1)*100</f>
        <v>1.3456224875562306</v>
      </c>
      <c r="Q6" s="199">
        <f>(N6/J6-1)*100</f>
        <v>1.705483115345352</v>
      </c>
      <c r="R6" s="7"/>
      <c r="S6" s="8"/>
    </row>
    <row r="7" spans="1:19" ht="15.75">
      <c r="A7" s="9"/>
      <c r="B7" s="10" t="s">
        <v>21</v>
      </c>
      <c r="C7" s="42">
        <f>'نفقات فعلية 2010'!C15</f>
        <v>2404.864</v>
      </c>
      <c r="D7" s="378">
        <f>'منقح 2011'!C15</f>
        <v>2875.5149999999999</v>
      </c>
      <c r="E7" s="379"/>
      <c r="F7" s="378">
        <f>'نفقات فعلية 2011'!C15</f>
        <v>2415.6080000000002</v>
      </c>
      <c r="G7" s="379"/>
      <c r="H7" s="380">
        <f>'مصدق 2012'!C15</f>
        <v>2999.953</v>
      </c>
      <c r="I7" s="381"/>
      <c r="J7" s="380">
        <f>'منقح 2012'!C15</f>
        <v>2987.538</v>
      </c>
      <c r="K7" s="381"/>
      <c r="L7" s="350">
        <f>'مقترح 2013'!C16</f>
        <v>3239.0239999999999</v>
      </c>
      <c r="M7" s="351"/>
      <c r="N7" s="402">
        <f>متفق2013!C16</f>
        <v>2932</v>
      </c>
      <c r="O7" s="403"/>
      <c r="P7" s="199">
        <f t="shared" ref="P7:P16" si="5">(N7/H7-1)*100</f>
        <v>-2.265135487122627</v>
      </c>
      <c r="Q7" s="199">
        <f t="shared" ref="Q7:Q16" si="6">(N7/J7-1)*100</f>
        <v>-1.8589889065846243</v>
      </c>
      <c r="R7" s="7"/>
      <c r="S7" s="377"/>
    </row>
    <row r="8" spans="1:19" ht="15.75">
      <c r="A8" s="11"/>
      <c r="B8" s="10" t="s">
        <v>22</v>
      </c>
      <c r="C8" s="42">
        <f>'نفقات فعلية 2010'!D15</f>
        <v>351.63099999999997</v>
      </c>
      <c r="D8" s="378">
        <f>'منقح 2011'!D15</f>
        <v>345.32499999999999</v>
      </c>
      <c r="E8" s="379"/>
      <c r="F8" s="378">
        <f>'نفقات فعلية 2011'!D15</f>
        <v>333.53800000000001</v>
      </c>
      <c r="G8" s="379"/>
      <c r="H8" s="380">
        <f>'مصدق 2012'!D15</f>
        <v>453.21</v>
      </c>
      <c r="I8" s="381"/>
      <c r="J8" s="380">
        <f>'منقح 2012'!D15</f>
        <v>448.07499999999999</v>
      </c>
      <c r="K8" s="381"/>
      <c r="L8" s="350">
        <f>'مقترح 2013'!D16</f>
        <v>444</v>
      </c>
      <c r="M8" s="351"/>
      <c r="N8" s="350">
        <f>متفق2013!D16</f>
        <v>441</v>
      </c>
      <c r="O8" s="351"/>
      <c r="P8" s="199">
        <f t="shared" si="5"/>
        <v>-2.694115310783074</v>
      </c>
      <c r="Q8" s="199">
        <f t="shared" si="6"/>
        <v>-1.5789767338057259</v>
      </c>
      <c r="R8" s="7"/>
      <c r="S8" s="377"/>
    </row>
    <row r="9" spans="1:19" ht="15.75">
      <c r="A9" s="11"/>
      <c r="B9" s="10" t="s">
        <v>23</v>
      </c>
      <c r="C9" s="42">
        <f>'نفقات فعلية 2010'!E15</f>
        <v>0</v>
      </c>
      <c r="D9" s="378">
        <f>'منقح 2011'!E15</f>
        <v>0</v>
      </c>
      <c r="E9" s="379"/>
      <c r="F9" s="378">
        <f>'نفقات فعلية 2011'!E15</f>
        <v>0</v>
      </c>
      <c r="G9" s="379"/>
      <c r="H9" s="380">
        <f>'مصدق 2012'!E15</f>
        <v>0</v>
      </c>
      <c r="I9" s="381"/>
      <c r="J9" s="380">
        <f>'منقح 2012'!E15</f>
        <v>0</v>
      </c>
      <c r="K9" s="381"/>
      <c r="L9" s="350">
        <f>'مقترح 2013'!E16</f>
        <v>0</v>
      </c>
      <c r="M9" s="351"/>
      <c r="N9" s="350">
        <f>متفق2013!E16</f>
        <v>0</v>
      </c>
      <c r="O9" s="351"/>
      <c r="P9" s="199" t="e">
        <f t="shared" si="5"/>
        <v>#DIV/0!</v>
      </c>
      <c r="Q9" s="199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42">
        <f>'نفقات فعلية 2010'!F15</f>
        <v>0</v>
      </c>
      <c r="D10" s="378">
        <f>'منقح 2011'!F15</f>
        <v>0</v>
      </c>
      <c r="E10" s="379"/>
      <c r="F10" s="378">
        <f>'نفقات فعلية 2011'!F15</f>
        <v>0</v>
      </c>
      <c r="G10" s="379"/>
      <c r="H10" s="380">
        <f>'مصدق 2012'!F15</f>
        <v>0</v>
      </c>
      <c r="I10" s="381"/>
      <c r="J10" s="380">
        <f>'منقح 2012'!F15</f>
        <v>0</v>
      </c>
      <c r="K10" s="381"/>
      <c r="L10" s="350">
        <f>'مقترح 2013'!F16</f>
        <v>0</v>
      </c>
      <c r="M10" s="351"/>
      <c r="N10" s="350">
        <f>متفق2013!F16</f>
        <v>0</v>
      </c>
      <c r="O10" s="351"/>
      <c r="P10" s="199" t="e">
        <f t="shared" si="5"/>
        <v>#DIV/0!</v>
      </c>
      <c r="Q10" s="199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42">
        <f>'نفقات فعلية 2010'!G15</f>
        <v>0</v>
      </c>
      <c r="D11" s="378">
        <f>'منقح 2011'!G15</f>
        <v>7.1219999999999999</v>
      </c>
      <c r="E11" s="379"/>
      <c r="F11" s="378">
        <f>'نفقات فعلية 2011'!G15</f>
        <v>0</v>
      </c>
      <c r="G11" s="379"/>
      <c r="H11" s="380">
        <f>'مصدق 2012'!G15</f>
        <v>7.1219999999999999</v>
      </c>
      <c r="I11" s="381"/>
      <c r="J11" s="380">
        <f>'منقح 2012'!G15</f>
        <v>7.1219999999999999</v>
      </c>
      <c r="K11" s="381"/>
      <c r="L11" s="350">
        <f>'مقترح 2013'!G16</f>
        <v>18.87</v>
      </c>
      <c r="M11" s="351"/>
      <c r="N11" s="350">
        <f>متفق2013!G16</f>
        <v>12</v>
      </c>
      <c r="O11" s="351"/>
      <c r="P11" s="199">
        <f t="shared" si="5"/>
        <v>68.491996630160074</v>
      </c>
      <c r="Q11" s="199">
        <f t="shared" si="6"/>
        <v>68.491996630160074</v>
      </c>
      <c r="R11" s="7"/>
      <c r="S11" s="377"/>
    </row>
    <row r="12" spans="1:19" ht="15.75">
      <c r="A12" s="11"/>
      <c r="B12" s="10" t="s">
        <v>26</v>
      </c>
      <c r="C12" s="42">
        <f>'نفقات فعلية 2010'!H15</f>
        <v>0</v>
      </c>
      <c r="D12" s="378">
        <f>'منقح 2011'!H15</f>
        <v>0</v>
      </c>
      <c r="E12" s="379"/>
      <c r="F12" s="378">
        <f>'نفقات فعلية 2011'!H15</f>
        <v>0</v>
      </c>
      <c r="G12" s="379"/>
      <c r="H12" s="380">
        <f>'مصدق 2012'!H15</f>
        <v>0</v>
      </c>
      <c r="I12" s="381"/>
      <c r="J12" s="380">
        <f>'منقح 2012'!H15</f>
        <v>0</v>
      </c>
      <c r="K12" s="381"/>
      <c r="L12" s="350">
        <f>'مقترح 2013'!H16</f>
        <v>0</v>
      </c>
      <c r="M12" s="351"/>
      <c r="N12" s="350">
        <f>متفق2013!H16</f>
        <v>0</v>
      </c>
      <c r="O12" s="351"/>
      <c r="P12" s="199" t="e">
        <f t="shared" si="5"/>
        <v>#DIV/0!</v>
      </c>
      <c r="Q12" s="199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42">
        <f>'نفقات فعلية 2010'!I15</f>
        <v>4.4749999999999996</v>
      </c>
      <c r="D13" s="378">
        <f>'منقح 2011'!I15</f>
        <v>8.5</v>
      </c>
      <c r="E13" s="379"/>
      <c r="F13" s="378">
        <f>'نفقات فعلية 2011'!I15</f>
        <v>8.3179999999999996</v>
      </c>
      <c r="G13" s="379"/>
      <c r="H13" s="380">
        <f>'مصدق 2012'!I15</f>
        <v>6.5</v>
      </c>
      <c r="I13" s="381"/>
      <c r="J13" s="380">
        <f>'منقح 2012'!I15</f>
        <v>11.635</v>
      </c>
      <c r="K13" s="381"/>
      <c r="L13" s="350">
        <f>'مقترح 2013'!I16</f>
        <v>129</v>
      </c>
      <c r="M13" s="351"/>
      <c r="N13" s="350">
        <f>متفق2013!I16</f>
        <v>129</v>
      </c>
      <c r="O13" s="351"/>
      <c r="P13" s="199">
        <f t="shared" si="5"/>
        <v>1884.6153846153848</v>
      </c>
      <c r="Q13" s="199">
        <f t="shared" si="6"/>
        <v>1008.7236785560808</v>
      </c>
      <c r="R13" s="7"/>
      <c r="S13" s="377"/>
    </row>
    <row r="14" spans="1:19" ht="15.75">
      <c r="A14" s="11"/>
      <c r="B14" s="12" t="s">
        <v>28</v>
      </c>
      <c r="C14" s="42">
        <f>'نفقات فعلية 2010'!J15</f>
        <v>256.661</v>
      </c>
      <c r="D14" s="378">
        <f>'منقح 2011'!J15</f>
        <v>12.5</v>
      </c>
      <c r="E14" s="379"/>
      <c r="F14" s="378">
        <f>'نفقات فعلية 2011'!J15</f>
        <v>8.4160000000000004</v>
      </c>
      <c r="G14" s="379"/>
      <c r="H14" s="380">
        <f>'مصدق 2012'!J15</f>
        <v>42</v>
      </c>
      <c r="I14" s="381"/>
      <c r="J14" s="380">
        <f>'منقح 2012'!J15</f>
        <v>42</v>
      </c>
      <c r="K14" s="381"/>
      <c r="L14" s="350">
        <f>'مقترح 2013'!J16</f>
        <v>128</v>
      </c>
      <c r="M14" s="351"/>
      <c r="N14" s="350">
        <f>متفق2013!J16</f>
        <v>42</v>
      </c>
      <c r="O14" s="351"/>
      <c r="P14" s="199">
        <f t="shared" si="5"/>
        <v>0</v>
      </c>
      <c r="Q14" s="199">
        <f t="shared" si="6"/>
        <v>0</v>
      </c>
      <c r="R14" s="7"/>
      <c r="S14" s="377"/>
    </row>
    <row r="15" spans="1:19" ht="15.75">
      <c r="A15" s="196" t="s">
        <v>29</v>
      </c>
      <c r="B15" s="200" t="s">
        <v>30</v>
      </c>
      <c r="C15" s="190">
        <f>'نفقات فعلية 2010'!N15</f>
        <v>75.356999999999999</v>
      </c>
      <c r="D15" s="382">
        <f>'منقح 2011'!N15</f>
        <v>1803</v>
      </c>
      <c r="E15" s="383"/>
      <c r="F15" s="382">
        <f>'نفقات فعلية 2011'!N15</f>
        <v>755.80499999999995</v>
      </c>
      <c r="G15" s="383"/>
      <c r="H15" s="396">
        <f>'مصدق 2012'!N15</f>
        <v>1262.0999999999999</v>
      </c>
      <c r="I15" s="397"/>
      <c r="J15" s="396">
        <f>'منقح 2012'!N15</f>
        <v>1262.0999999999999</v>
      </c>
      <c r="K15" s="397"/>
      <c r="L15" s="365">
        <f>'مقترح 2013'!N16</f>
        <v>1300</v>
      </c>
      <c r="M15" s="366"/>
      <c r="N15" s="365">
        <f>متفق2013!N16</f>
        <v>1300</v>
      </c>
      <c r="O15" s="366"/>
      <c r="P15" s="199">
        <f t="shared" si="5"/>
        <v>3.0029316219000179</v>
      </c>
      <c r="Q15" s="199">
        <f t="shared" si="6"/>
        <v>3.0029316219000179</v>
      </c>
      <c r="R15" s="7"/>
      <c r="S15" s="8"/>
    </row>
    <row r="16" spans="1:19" ht="15.75">
      <c r="A16" s="196" t="s">
        <v>31</v>
      </c>
      <c r="B16" s="200" t="s">
        <v>32</v>
      </c>
      <c r="C16" s="201">
        <f>C6+C15</f>
        <v>3092.9879999999998</v>
      </c>
      <c r="D16" s="382">
        <f>D6+D15</f>
        <v>5051.9619999999995</v>
      </c>
      <c r="E16" s="383"/>
      <c r="F16" s="382">
        <f t="shared" ref="F16" si="7">F6+F15</f>
        <v>3521.6850000000004</v>
      </c>
      <c r="G16" s="383"/>
      <c r="H16" s="382">
        <f t="shared" ref="H16" si="8">H6+H15</f>
        <v>4770.8850000000002</v>
      </c>
      <c r="I16" s="383"/>
      <c r="J16" s="382">
        <f t="shared" ref="J16" si="9">J6+J15</f>
        <v>4758.4699999999993</v>
      </c>
      <c r="K16" s="383"/>
      <c r="L16" s="363">
        <f t="shared" ref="L16" si="10">L6+L15</f>
        <v>5258.8940000000002</v>
      </c>
      <c r="M16" s="364"/>
      <c r="N16" s="363">
        <f t="shared" ref="N16" si="11">N6+N15</f>
        <v>4856</v>
      </c>
      <c r="O16" s="364"/>
      <c r="P16" s="199">
        <f t="shared" si="5"/>
        <v>1.7840505482735303</v>
      </c>
      <c r="Q16" s="199">
        <f t="shared" si="6"/>
        <v>2.0496083825263245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386" t="s">
        <v>1</v>
      </c>
      <c r="B18" s="355" t="s">
        <v>2</v>
      </c>
      <c r="C18" s="356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356" t="s">
        <v>5</v>
      </c>
      <c r="M18" s="43"/>
      <c r="N18" s="43"/>
      <c r="O18" s="43"/>
      <c r="P18" s="43"/>
      <c r="Q18" s="367"/>
      <c r="R18" s="43"/>
      <c r="S18" s="43"/>
    </row>
    <row r="19" spans="1:19" ht="15.75">
      <c r="A19" s="387"/>
      <c r="B19" s="357"/>
      <c r="C19" s="358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358"/>
      <c r="M19" s="43"/>
      <c r="N19" s="43"/>
      <c r="O19" s="43"/>
      <c r="P19" s="43"/>
      <c r="Q19" s="367"/>
      <c r="R19" s="43"/>
      <c r="S19" s="43"/>
    </row>
    <row r="20" spans="1:19" ht="15.75">
      <c r="A20" s="388"/>
      <c r="B20" s="359"/>
      <c r="C20" s="360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202" t="s">
        <v>40</v>
      </c>
      <c r="M20" s="43"/>
      <c r="N20" s="26"/>
      <c r="O20" s="26"/>
      <c r="P20" s="26"/>
      <c r="Q20" s="25"/>
      <c r="R20" s="43"/>
      <c r="S20" s="43"/>
    </row>
    <row r="21" spans="1:19" ht="15.75">
      <c r="A21" s="15" t="s">
        <v>19</v>
      </c>
      <c r="B21" s="343" t="s">
        <v>41</v>
      </c>
      <c r="C21" s="344"/>
      <c r="D21" s="348">
        <f>'ايراد فعلي 2010'!C15</f>
        <v>2.58</v>
      </c>
      <c r="E21" s="349"/>
      <c r="F21" s="350">
        <f>ايرادفعلي2011!C15</f>
        <v>4.0919999999999996</v>
      </c>
      <c r="G21" s="351"/>
      <c r="H21" s="350">
        <f>مخطط2012!C15</f>
        <v>5</v>
      </c>
      <c r="I21" s="351"/>
      <c r="J21" s="334">
        <f>مخطط2013!C15</f>
        <v>4</v>
      </c>
      <c r="K21" s="335"/>
      <c r="L21" s="203">
        <f>(J21/H21-1)*100</f>
        <v>-19.999999999999996</v>
      </c>
      <c r="M21" s="4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2010'!D15</f>
        <v>0</v>
      </c>
      <c r="E22" s="349"/>
      <c r="F22" s="350">
        <f>ايرادفعلي2011!D15</f>
        <v>0</v>
      </c>
      <c r="G22" s="351"/>
      <c r="H22" s="350">
        <f>مخطط2012!D15</f>
        <v>0</v>
      </c>
      <c r="I22" s="351"/>
      <c r="J22" s="334">
        <f>مخطط2013!D15</f>
        <v>0</v>
      </c>
      <c r="K22" s="335"/>
      <c r="L22" s="203" t="e">
        <f t="shared" ref="L22:L26" si="12">(J22/H22-1)*100</f>
        <v>#DIV/0!</v>
      </c>
      <c r="M22" s="4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2010'!E15</f>
        <v>0</v>
      </c>
      <c r="E23" s="349"/>
      <c r="F23" s="350">
        <f>ايرادفعلي2011!E15</f>
        <v>0</v>
      </c>
      <c r="G23" s="351"/>
      <c r="H23" s="350">
        <f>مخطط2012!E15</f>
        <v>0</v>
      </c>
      <c r="I23" s="351"/>
      <c r="J23" s="334">
        <f>مخطط2013!E15</f>
        <v>0</v>
      </c>
      <c r="K23" s="335"/>
      <c r="L23" s="203" t="e">
        <f t="shared" si="12"/>
        <v>#DIV/0!</v>
      </c>
      <c r="M23" s="4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2010'!F15</f>
        <v>27.387</v>
      </c>
      <c r="E24" s="349"/>
      <c r="F24" s="350">
        <f>ايرادفعلي2011!F15</f>
        <v>11.944000000000001</v>
      </c>
      <c r="G24" s="351"/>
      <c r="H24" s="350">
        <f>مخطط2012!F15</f>
        <v>241</v>
      </c>
      <c r="I24" s="351"/>
      <c r="J24" s="334">
        <f>مخطط2013!F15</f>
        <v>33.299999999999997</v>
      </c>
      <c r="K24" s="335"/>
      <c r="L24" s="203">
        <f t="shared" si="12"/>
        <v>-86.182572614107883</v>
      </c>
      <c r="M24" s="4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2010'!G15</f>
        <v>0</v>
      </c>
      <c r="E25" s="349"/>
      <c r="F25" s="350">
        <f>ايرادفعلي2011!G15</f>
        <v>0</v>
      </c>
      <c r="G25" s="351"/>
      <c r="H25" s="350">
        <f>مخطط2012!G15</f>
        <v>0</v>
      </c>
      <c r="I25" s="351"/>
      <c r="J25" s="334">
        <f>مخطط2013!G15</f>
        <v>0</v>
      </c>
      <c r="K25" s="335"/>
      <c r="L25" s="203" t="e">
        <f t="shared" si="12"/>
        <v>#DIV/0!</v>
      </c>
      <c r="M25" s="43"/>
      <c r="N25" s="25"/>
      <c r="O25" s="25"/>
      <c r="P25" s="25"/>
      <c r="Q25" s="28"/>
      <c r="R25" s="7"/>
      <c r="S25" s="8"/>
    </row>
    <row r="26" spans="1:19" ht="15.75">
      <c r="A26" s="352" t="s">
        <v>48</v>
      </c>
      <c r="B26" s="353"/>
      <c r="C26" s="354"/>
      <c r="D26" s="345">
        <f>SUM(D21:E25)</f>
        <v>29.966999999999999</v>
      </c>
      <c r="E26" s="346"/>
      <c r="F26" s="345">
        <f t="shared" ref="F26" si="13">SUM(F21:G25)</f>
        <v>16.036000000000001</v>
      </c>
      <c r="G26" s="346"/>
      <c r="H26" s="345">
        <f t="shared" ref="H26" si="14">SUM(H21:I25)</f>
        <v>246</v>
      </c>
      <c r="I26" s="346"/>
      <c r="J26" s="345">
        <f t="shared" ref="J26" si="15">SUM(J21:K25)</f>
        <v>37.299999999999997</v>
      </c>
      <c r="K26" s="346"/>
      <c r="L26" s="203">
        <f t="shared" si="12"/>
        <v>-84.837398373983746</v>
      </c>
      <c r="M26" s="43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336" t="s">
        <v>64</v>
      </c>
      <c r="B28" s="337"/>
      <c r="C28" s="338"/>
      <c r="D28" s="206" t="s">
        <v>50</v>
      </c>
      <c r="E28" s="206" t="s">
        <v>51</v>
      </c>
      <c r="F28" s="206" t="s">
        <v>52</v>
      </c>
      <c r="G28" s="206" t="s">
        <v>53</v>
      </c>
      <c r="H28" s="206" t="s">
        <v>54</v>
      </c>
      <c r="I28" s="206" t="s">
        <v>55</v>
      </c>
      <c r="J28" s="206" t="s">
        <v>56</v>
      </c>
      <c r="K28" s="206" t="s">
        <v>57</v>
      </c>
      <c r="L28" s="206" t="s">
        <v>58</v>
      </c>
      <c r="M28" s="206" t="s">
        <v>59</v>
      </c>
      <c r="N28" s="206" t="s">
        <v>60</v>
      </c>
      <c r="O28" s="206" t="s">
        <v>61</v>
      </c>
      <c r="P28" s="207" t="s">
        <v>62</v>
      </c>
      <c r="Q28" s="17"/>
      <c r="R28" s="22"/>
      <c r="S28" s="1"/>
    </row>
    <row r="29" spans="1:19" ht="18">
      <c r="A29" s="339"/>
      <c r="B29" s="340"/>
      <c r="C29" s="341"/>
      <c r="D29" s="143">
        <v>1</v>
      </c>
      <c r="E29" s="143">
        <v>0</v>
      </c>
      <c r="F29" s="143">
        <v>2</v>
      </c>
      <c r="G29" s="143">
        <v>15</v>
      </c>
      <c r="H29" s="143">
        <v>9</v>
      </c>
      <c r="I29" s="143">
        <v>30</v>
      </c>
      <c r="J29" s="143">
        <v>27</v>
      </c>
      <c r="K29" s="143">
        <v>30</v>
      </c>
      <c r="L29" s="143">
        <v>27</v>
      </c>
      <c r="M29" s="144">
        <v>36</v>
      </c>
      <c r="N29" s="144">
        <v>9</v>
      </c>
      <c r="O29" s="143">
        <v>4</v>
      </c>
      <c r="P29" s="208">
        <f>SUM(D29:O29)</f>
        <v>190</v>
      </c>
      <c r="Q29" s="31"/>
      <c r="R29" s="23"/>
      <c r="S29" s="1"/>
    </row>
    <row r="30" spans="1:19">
      <c r="A30" s="21"/>
      <c r="B30" s="21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33"/>
      <c r="O30" s="33"/>
      <c r="P30" s="23"/>
      <c r="Q30" s="20"/>
      <c r="R30" s="23"/>
      <c r="S30" s="1"/>
    </row>
    <row r="31" spans="1:19">
      <c r="A31" s="336" t="s">
        <v>282</v>
      </c>
      <c r="B31" s="337"/>
      <c r="C31" s="338"/>
      <c r="D31" s="206" t="s">
        <v>50</v>
      </c>
      <c r="E31" s="206" t="s">
        <v>51</v>
      </c>
      <c r="F31" s="206" t="s">
        <v>52</v>
      </c>
      <c r="G31" s="206" t="s">
        <v>53</v>
      </c>
      <c r="H31" s="206" t="s">
        <v>54</v>
      </c>
      <c r="I31" s="206" t="s">
        <v>55</v>
      </c>
      <c r="J31" s="206" t="s">
        <v>56</v>
      </c>
      <c r="K31" s="206" t="s">
        <v>57</v>
      </c>
      <c r="L31" s="206" t="s">
        <v>58</v>
      </c>
      <c r="M31" s="206" t="s">
        <v>59</v>
      </c>
      <c r="N31" s="206" t="s">
        <v>60</v>
      </c>
      <c r="O31" s="206" t="s">
        <v>61</v>
      </c>
      <c r="P31" s="207" t="s">
        <v>62</v>
      </c>
      <c r="Q31" s="17"/>
      <c r="R31" s="22"/>
      <c r="S31" s="1"/>
    </row>
    <row r="32" spans="1:19" ht="18">
      <c r="A32" s="339"/>
      <c r="B32" s="340"/>
      <c r="C32" s="341"/>
      <c r="D32" s="143">
        <v>1</v>
      </c>
      <c r="E32" s="143">
        <v>0</v>
      </c>
      <c r="F32" s="143">
        <v>2</v>
      </c>
      <c r="G32" s="143">
        <v>16</v>
      </c>
      <c r="H32" s="143">
        <v>9</v>
      </c>
      <c r="I32" s="143">
        <v>29</v>
      </c>
      <c r="J32" s="143">
        <v>32</v>
      </c>
      <c r="K32" s="143">
        <v>27</v>
      </c>
      <c r="L32" s="143">
        <v>27</v>
      </c>
      <c r="M32" s="144">
        <v>37</v>
      </c>
      <c r="N32" s="144">
        <v>6</v>
      </c>
      <c r="O32" s="143">
        <v>3</v>
      </c>
      <c r="P32" s="208">
        <f>SUM(D32:O32)</f>
        <v>189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336" t="s">
        <v>283</v>
      </c>
      <c r="B34" s="337"/>
      <c r="C34" s="338"/>
      <c r="D34" s="204" t="s">
        <v>50</v>
      </c>
      <c r="E34" s="204" t="s">
        <v>51</v>
      </c>
      <c r="F34" s="204" t="s">
        <v>52</v>
      </c>
      <c r="G34" s="204" t="s">
        <v>53</v>
      </c>
      <c r="H34" s="204" t="s">
        <v>54</v>
      </c>
      <c r="I34" s="204" t="s">
        <v>55</v>
      </c>
      <c r="J34" s="204" t="s">
        <v>56</v>
      </c>
      <c r="K34" s="204" t="s">
        <v>57</v>
      </c>
      <c r="L34" s="204" t="s">
        <v>58</v>
      </c>
      <c r="M34" s="204" t="s">
        <v>59</v>
      </c>
      <c r="N34" s="204" t="s">
        <v>60</v>
      </c>
      <c r="O34" s="204" t="s">
        <v>61</v>
      </c>
      <c r="P34" s="205" t="s">
        <v>62</v>
      </c>
      <c r="Q34" s="17"/>
      <c r="R34" s="1"/>
      <c r="S34" s="24"/>
    </row>
    <row r="35" spans="1:19" ht="15.75">
      <c r="A35" s="339"/>
      <c r="B35" s="340"/>
      <c r="C35" s="341"/>
      <c r="D35" s="158">
        <f>'جدول رقم(1)2013'!C15</f>
        <v>1</v>
      </c>
      <c r="E35" s="158">
        <f>'جدول رقم(1)2013'!D15</f>
        <v>0</v>
      </c>
      <c r="F35" s="158">
        <f>'جدول رقم(1)2013'!E15</f>
        <v>2</v>
      </c>
      <c r="G35" s="158">
        <f>'جدول رقم(1)2013'!F15</f>
        <v>16</v>
      </c>
      <c r="H35" s="158">
        <f>'جدول رقم(1)2013'!G15</f>
        <v>10</v>
      </c>
      <c r="I35" s="158">
        <f>'جدول رقم(1)2013'!H15</f>
        <v>31</v>
      </c>
      <c r="J35" s="158">
        <f>'جدول رقم(1)2013'!I15</f>
        <v>35</v>
      </c>
      <c r="K35" s="158">
        <f>'جدول رقم(1)2013'!J15</f>
        <v>33</v>
      </c>
      <c r="L35" s="158">
        <f>'جدول رقم(1)2013'!K15</f>
        <v>31</v>
      </c>
      <c r="M35" s="158">
        <f>'جدول رقم(1)2013'!L15</f>
        <v>16</v>
      </c>
      <c r="N35" s="158">
        <f>'جدول رقم(1)2013'!M15</f>
        <v>6</v>
      </c>
      <c r="O35" s="158">
        <f>'جدول رقم(1)2013'!N15</f>
        <v>9</v>
      </c>
      <c r="P35" s="209">
        <f>SUM(D35:O35)</f>
        <v>190</v>
      </c>
      <c r="Q35" s="31">
        <v>29</v>
      </c>
      <c r="R35" s="1"/>
      <c r="S35" s="24"/>
    </row>
  </sheetData>
  <sheetProtection password="CC06" sheet="1" objects="1" scenarios="1"/>
  <mergeCells count="142">
    <mergeCell ref="P3:Q4"/>
    <mergeCell ref="D4:E4"/>
    <mergeCell ref="F4:G4"/>
    <mergeCell ref="H4:I4"/>
    <mergeCell ref="J4:K4"/>
    <mergeCell ref="L4:M4"/>
    <mergeCell ref="N4:O4"/>
    <mergeCell ref="A1:D1"/>
    <mergeCell ref="E1:S1"/>
    <mergeCell ref="A2:B2"/>
    <mergeCell ref="E2:S2"/>
    <mergeCell ref="A3:A5"/>
    <mergeCell ref="B3:B5"/>
    <mergeCell ref="D3:E3"/>
    <mergeCell ref="F3:G3"/>
    <mergeCell ref="H3:K3"/>
    <mergeCell ref="L3:O3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9" orientation="landscape" r:id="rId1"/>
  <colBreaks count="1" manualBreakCount="1"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5" workbookViewId="0">
      <selection activeCell="E35" sqref="E35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188</v>
      </c>
      <c r="B1" s="384"/>
      <c r="C1" s="384"/>
      <c r="D1" s="384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386" t="s">
        <v>1</v>
      </c>
      <c r="B3" s="386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355" t="s">
        <v>5</v>
      </c>
      <c r="Q3" s="356"/>
      <c r="R3" s="43"/>
      <c r="S3" s="43"/>
    </row>
    <row r="4" spans="1:19" ht="15.75">
      <c r="A4" s="387"/>
      <c r="B4" s="387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359"/>
      <c r="Q4" s="360"/>
      <c r="R4" s="43"/>
      <c r="S4" s="43"/>
    </row>
    <row r="5" spans="1:19" ht="15.75">
      <c r="A5" s="388"/>
      <c r="B5" s="388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195" t="s">
        <v>17</v>
      </c>
      <c r="Q5" s="195" t="s">
        <v>18</v>
      </c>
      <c r="R5" s="43"/>
      <c r="S5" s="43"/>
    </row>
    <row r="6" spans="1:19" ht="15.75">
      <c r="A6" s="196" t="s">
        <v>19</v>
      </c>
      <c r="B6" s="197" t="s">
        <v>20</v>
      </c>
      <c r="C6" s="198">
        <f>SUM(C7:C14)</f>
        <v>1543482.5049999999</v>
      </c>
      <c r="D6" s="382">
        <f>SUM(D7:E14)</f>
        <v>2907184.0729999999</v>
      </c>
      <c r="E6" s="383"/>
      <c r="F6" s="382">
        <f t="shared" ref="F6" si="0">SUM(F7:G14)</f>
        <v>2645134.6750000003</v>
      </c>
      <c r="G6" s="383"/>
      <c r="H6" s="382">
        <f t="shared" ref="H6" si="1">SUM(H7:I14)</f>
        <v>2814888.0840000003</v>
      </c>
      <c r="I6" s="383"/>
      <c r="J6" s="382">
        <f t="shared" ref="J6" si="2">SUM(J7:K14)</f>
        <v>2805375.1140000001</v>
      </c>
      <c r="K6" s="383"/>
      <c r="L6" s="363">
        <f t="shared" ref="L6" si="3">SUM(L7:M14)</f>
        <v>5784858.9519999996</v>
      </c>
      <c r="M6" s="364"/>
      <c r="N6" s="363">
        <f t="shared" ref="N6" si="4">SUM(N7:O14)</f>
        <v>2326813</v>
      </c>
      <c r="O6" s="364"/>
      <c r="P6" s="199">
        <f>(N6/H6-1)*100</f>
        <v>-17.339058230209915</v>
      </c>
      <c r="Q6" s="199">
        <f>(N6/J6-1)*100</f>
        <v>-17.058756656526043</v>
      </c>
      <c r="R6" s="7"/>
      <c r="S6" s="8"/>
    </row>
    <row r="7" spans="1:19" ht="15.75">
      <c r="A7" s="9"/>
      <c r="B7" s="10" t="s">
        <v>21</v>
      </c>
      <c r="C7" s="42">
        <f>'نفقات فعلية 2010'!C16</f>
        <v>604169.77799999982</v>
      </c>
      <c r="D7" s="378">
        <f>'منقح 2011'!C16</f>
        <v>821029.54999999981</v>
      </c>
      <c r="E7" s="379"/>
      <c r="F7" s="378">
        <f>'نفقات فعلية 2011'!C16</f>
        <v>624822.29499999993</v>
      </c>
      <c r="G7" s="379"/>
      <c r="H7" s="380">
        <f>'مصدق 2012'!C16</f>
        <v>919095.92900000012</v>
      </c>
      <c r="I7" s="381"/>
      <c r="J7" s="380">
        <f>'منقح 2012'!C16</f>
        <v>884749.74</v>
      </c>
      <c r="K7" s="381"/>
      <c r="L7" s="350">
        <f>'مقترح 2013'!C17</f>
        <v>1264317.2179999999</v>
      </c>
      <c r="M7" s="351"/>
      <c r="N7" s="402">
        <f>متفق2013!C17</f>
        <v>980325</v>
      </c>
      <c r="O7" s="403"/>
      <c r="P7" s="199">
        <f t="shared" ref="P7:P16" si="5">(N7/H7-1)*100</f>
        <v>6.6618803400226856</v>
      </c>
      <c r="Q7" s="199">
        <f t="shared" ref="Q7:Q16" si="6">(N7/J7-1)*100</f>
        <v>10.802519139480049</v>
      </c>
      <c r="R7" s="7"/>
      <c r="S7" s="377"/>
    </row>
    <row r="8" spans="1:19" ht="15.75">
      <c r="A8" s="11"/>
      <c r="B8" s="10" t="s">
        <v>22</v>
      </c>
      <c r="C8" s="42">
        <f>'نفقات فعلية 2010'!D16</f>
        <v>257892.88900000005</v>
      </c>
      <c r="D8" s="378">
        <f>'منقح 2011'!D16</f>
        <v>294656.92299999995</v>
      </c>
      <c r="E8" s="379"/>
      <c r="F8" s="378">
        <f>'نفقات فعلية 2011'!D16</f>
        <v>243167.49400000001</v>
      </c>
      <c r="G8" s="379"/>
      <c r="H8" s="380">
        <f>'مصدق 2012'!D16</f>
        <v>252719.91299999997</v>
      </c>
      <c r="I8" s="381"/>
      <c r="J8" s="380">
        <f>'منقح 2012'!D16</f>
        <v>277792.99400000001</v>
      </c>
      <c r="K8" s="381"/>
      <c r="L8" s="350">
        <f>'مقترح 2013'!D17</f>
        <v>608946.90599999996</v>
      </c>
      <c r="M8" s="351"/>
      <c r="N8" s="350">
        <f>متفق2013!D17</f>
        <v>341187</v>
      </c>
      <c r="O8" s="351"/>
      <c r="P8" s="199">
        <f t="shared" si="5"/>
        <v>35.005981899020377</v>
      </c>
      <c r="Q8" s="199">
        <f t="shared" si="6"/>
        <v>22.820592084478552</v>
      </c>
      <c r="R8" s="7"/>
      <c r="S8" s="377"/>
    </row>
    <row r="9" spans="1:19" ht="15.75">
      <c r="A9" s="11"/>
      <c r="B9" s="10" t="s">
        <v>23</v>
      </c>
      <c r="C9" s="42">
        <f>'نفقات فعلية 2010'!E16</f>
        <v>0</v>
      </c>
      <c r="D9" s="378">
        <f>'منقح 2011'!E16</f>
        <v>0</v>
      </c>
      <c r="E9" s="379"/>
      <c r="F9" s="378">
        <f>'نفقات فعلية 2011'!E16</f>
        <v>0</v>
      </c>
      <c r="G9" s="379"/>
      <c r="H9" s="380">
        <f>'مصدق 2012'!E16</f>
        <v>0</v>
      </c>
      <c r="I9" s="381"/>
      <c r="J9" s="380">
        <f>'منقح 2012'!E16</f>
        <v>0</v>
      </c>
      <c r="K9" s="381"/>
      <c r="L9" s="350">
        <f>'مقترح 2013'!E17</f>
        <v>0</v>
      </c>
      <c r="M9" s="351"/>
      <c r="N9" s="350">
        <f>متفق2013!E17</f>
        <v>0</v>
      </c>
      <c r="O9" s="351"/>
      <c r="P9" s="199" t="e">
        <f t="shared" si="5"/>
        <v>#DIV/0!</v>
      </c>
      <c r="Q9" s="199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42">
        <f>'نفقات فعلية 2010'!F16</f>
        <v>0</v>
      </c>
      <c r="D10" s="378">
        <f>'منقح 2011'!F16</f>
        <v>0</v>
      </c>
      <c r="E10" s="379"/>
      <c r="F10" s="378">
        <f>'نفقات فعلية 2011'!F16</f>
        <v>0</v>
      </c>
      <c r="G10" s="379"/>
      <c r="H10" s="380">
        <f>'مصدق 2012'!F16</f>
        <v>0</v>
      </c>
      <c r="I10" s="381"/>
      <c r="J10" s="380">
        <f>'منقح 2012'!F16</f>
        <v>0</v>
      </c>
      <c r="K10" s="381"/>
      <c r="L10" s="350">
        <f>'مقترح 2013'!F17</f>
        <v>0</v>
      </c>
      <c r="M10" s="351"/>
      <c r="N10" s="350">
        <f>متفق2013!F17</f>
        <v>0</v>
      </c>
      <c r="O10" s="351"/>
      <c r="P10" s="199" t="e">
        <f t="shared" si="5"/>
        <v>#DIV/0!</v>
      </c>
      <c r="Q10" s="199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42">
        <f>'نفقات فعلية 2010'!G16</f>
        <v>199</v>
      </c>
      <c r="D11" s="378">
        <f>'منقح 2011'!G16</f>
        <v>1413.6030000000001</v>
      </c>
      <c r="E11" s="379"/>
      <c r="F11" s="378">
        <f>'نفقات فعلية 2011'!G16</f>
        <v>1413.6030000000001</v>
      </c>
      <c r="G11" s="379"/>
      <c r="H11" s="380">
        <f>'مصدق 2012'!G16</f>
        <v>388226.92099999997</v>
      </c>
      <c r="I11" s="381"/>
      <c r="J11" s="380">
        <f>'منقح 2012'!G16</f>
        <v>388226.92099999997</v>
      </c>
      <c r="K11" s="381"/>
      <c r="L11" s="350">
        <f>'مقترح 2013'!G17</f>
        <v>1720810.666</v>
      </c>
      <c r="M11" s="351"/>
      <c r="N11" s="350">
        <f>متفق2013!G17</f>
        <v>172588</v>
      </c>
      <c r="O11" s="351"/>
      <c r="P11" s="199">
        <f t="shared" si="5"/>
        <v>-55.544556375573961</v>
      </c>
      <c r="Q11" s="199">
        <f t="shared" si="6"/>
        <v>-55.544556375573961</v>
      </c>
      <c r="R11" s="7"/>
      <c r="S11" s="377"/>
    </row>
    <row r="12" spans="1:19" ht="15.75">
      <c r="A12" s="11"/>
      <c r="B12" s="10" t="s">
        <v>26</v>
      </c>
      <c r="C12" s="42">
        <f>'نفقات فعلية 2010'!H16</f>
        <v>155190.416</v>
      </c>
      <c r="D12" s="378">
        <f>'منقح 2011'!H16</f>
        <v>495367.11300000001</v>
      </c>
      <c r="E12" s="379"/>
      <c r="F12" s="378">
        <f>'نفقات فعلية 2011'!H16</f>
        <v>493279.777</v>
      </c>
      <c r="G12" s="379"/>
      <c r="H12" s="380">
        <f>'مصدق 2012'!H16</f>
        <v>459465.38099999999</v>
      </c>
      <c r="I12" s="381"/>
      <c r="J12" s="380">
        <f>'منقح 2012'!H16</f>
        <v>454384.78100000002</v>
      </c>
      <c r="K12" s="381"/>
      <c r="L12" s="350">
        <f>'مقترح 2013'!H17</f>
        <v>796500</v>
      </c>
      <c r="M12" s="351"/>
      <c r="N12" s="350">
        <f>متفق2013!H17</f>
        <v>504385</v>
      </c>
      <c r="O12" s="351"/>
      <c r="P12" s="199">
        <f t="shared" si="5"/>
        <v>9.7764969587556436</v>
      </c>
      <c r="Q12" s="199">
        <f t="shared" si="6"/>
        <v>11.00393787176599</v>
      </c>
      <c r="R12" s="7"/>
      <c r="S12" s="377"/>
    </row>
    <row r="13" spans="1:19" ht="15.75">
      <c r="A13" s="11"/>
      <c r="B13" s="10" t="s">
        <v>27</v>
      </c>
      <c r="C13" s="42">
        <f>'نفقات فعلية 2010'!I16</f>
        <v>455103.73800000001</v>
      </c>
      <c r="D13" s="378">
        <f>'منقح 2011'!I16</f>
        <v>1218488.4280000001</v>
      </c>
      <c r="E13" s="379"/>
      <c r="F13" s="378">
        <f>'نفقات فعلية 2011'!I16</f>
        <v>1217891.9000000001</v>
      </c>
      <c r="G13" s="379"/>
      <c r="H13" s="380">
        <f>'مصدق 2012'!I16</f>
        <v>742910.23399999994</v>
      </c>
      <c r="I13" s="381"/>
      <c r="J13" s="380">
        <f>'منقح 2012'!I16</f>
        <v>741727.973</v>
      </c>
      <c r="K13" s="381"/>
      <c r="L13" s="350">
        <f>'مقترح 2013'!I17</f>
        <v>1214384.568</v>
      </c>
      <c r="M13" s="351"/>
      <c r="N13" s="350">
        <f>متفق2013!I17</f>
        <v>281461</v>
      </c>
      <c r="O13" s="351"/>
      <c r="P13" s="199">
        <f t="shared" si="5"/>
        <v>-62.113726918991397</v>
      </c>
      <c r="Q13" s="199">
        <f t="shared" si="6"/>
        <v>-62.053338926722667</v>
      </c>
      <c r="R13" s="7"/>
      <c r="S13" s="377"/>
    </row>
    <row r="14" spans="1:19" ht="15.75">
      <c r="A14" s="11"/>
      <c r="B14" s="12" t="s">
        <v>28</v>
      </c>
      <c r="C14" s="42">
        <f>'نفقات فعلية 2010'!J16</f>
        <v>70926.683999999994</v>
      </c>
      <c r="D14" s="378">
        <f>'منقح 2011'!J16</f>
        <v>76228.456000000006</v>
      </c>
      <c r="E14" s="379"/>
      <c r="F14" s="378">
        <f>'نفقات فعلية 2011'!J16</f>
        <v>64559.606</v>
      </c>
      <c r="G14" s="379"/>
      <c r="H14" s="380">
        <f>'مصدق 2012'!J16</f>
        <v>52469.705999999998</v>
      </c>
      <c r="I14" s="381"/>
      <c r="J14" s="380">
        <f>'منقح 2012'!J16</f>
        <v>58492.705000000002</v>
      </c>
      <c r="K14" s="381"/>
      <c r="L14" s="350">
        <f>'مقترح 2013'!J17</f>
        <v>179899.59399999998</v>
      </c>
      <c r="M14" s="351"/>
      <c r="N14" s="350">
        <f>متفق2013!J17</f>
        <v>46867</v>
      </c>
      <c r="O14" s="351"/>
      <c r="P14" s="199">
        <f t="shared" si="5"/>
        <v>-10.677982453341739</v>
      </c>
      <c r="Q14" s="199">
        <f t="shared" si="6"/>
        <v>-19.875478489155185</v>
      </c>
      <c r="R14" s="7"/>
      <c r="S14" s="377"/>
    </row>
    <row r="15" spans="1:19" ht="15.75">
      <c r="A15" s="196" t="s">
        <v>29</v>
      </c>
      <c r="B15" s="200" t="s">
        <v>30</v>
      </c>
      <c r="C15" s="190">
        <f>'نفقات فعلية 2010'!N16</f>
        <v>344433.37899999996</v>
      </c>
      <c r="D15" s="382">
        <f>'منقح 2011'!N16</f>
        <v>782216.36400000006</v>
      </c>
      <c r="E15" s="383"/>
      <c r="F15" s="382">
        <f>'نفقات فعلية 2011'!N16</f>
        <v>256655.905</v>
      </c>
      <c r="G15" s="383"/>
      <c r="H15" s="396">
        <f>'مصدق 2012'!N16</f>
        <v>280210</v>
      </c>
      <c r="I15" s="397"/>
      <c r="J15" s="396">
        <f>'منقح 2012'!N16</f>
        <v>667483.01400000008</v>
      </c>
      <c r="K15" s="397"/>
      <c r="L15" s="365">
        <f>'مقترح 2013'!N17</f>
        <v>1014885</v>
      </c>
      <c r="M15" s="366"/>
      <c r="N15" s="365">
        <f>متفق2013!N17</f>
        <v>995885</v>
      </c>
      <c r="O15" s="366"/>
      <c r="P15" s="199">
        <f t="shared" si="5"/>
        <v>255.40665929124583</v>
      </c>
      <c r="Q15" s="199">
        <f t="shared" si="6"/>
        <v>49.200051403854886</v>
      </c>
      <c r="R15" s="7"/>
      <c r="S15" s="8"/>
    </row>
    <row r="16" spans="1:19" ht="15.75">
      <c r="A16" s="196" t="s">
        <v>31</v>
      </c>
      <c r="B16" s="200" t="s">
        <v>32</v>
      </c>
      <c r="C16" s="201">
        <f>C6+C15</f>
        <v>1887915.8839999998</v>
      </c>
      <c r="D16" s="382">
        <f>D6+D15</f>
        <v>3689400.4369999999</v>
      </c>
      <c r="E16" s="383"/>
      <c r="F16" s="382">
        <f t="shared" ref="F16" si="7">F6+F15</f>
        <v>2901790.58</v>
      </c>
      <c r="G16" s="383"/>
      <c r="H16" s="382">
        <f t="shared" ref="H16" si="8">H6+H15</f>
        <v>3095098.0840000003</v>
      </c>
      <c r="I16" s="383"/>
      <c r="J16" s="382">
        <f t="shared" ref="J16" si="9">J6+J15</f>
        <v>3472858.128</v>
      </c>
      <c r="K16" s="383"/>
      <c r="L16" s="363">
        <f t="shared" ref="L16" si="10">L6+L15</f>
        <v>6799743.9519999996</v>
      </c>
      <c r="M16" s="364"/>
      <c r="N16" s="363">
        <f t="shared" ref="N16" si="11">N6+N15</f>
        <v>3322698</v>
      </c>
      <c r="O16" s="364"/>
      <c r="P16" s="199">
        <f t="shared" si="5"/>
        <v>7.3535606892902505</v>
      </c>
      <c r="Q16" s="199">
        <f t="shared" si="6"/>
        <v>-4.3238198183026988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386" t="s">
        <v>1</v>
      </c>
      <c r="B18" s="355" t="s">
        <v>2</v>
      </c>
      <c r="C18" s="356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356" t="s">
        <v>5</v>
      </c>
      <c r="M18" s="43"/>
      <c r="N18" s="43"/>
      <c r="O18" s="43"/>
      <c r="P18" s="43"/>
      <c r="Q18" s="367"/>
      <c r="R18" s="43"/>
      <c r="S18" s="43"/>
    </row>
    <row r="19" spans="1:19" ht="15.75">
      <c r="A19" s="387"/>
      <c r="B19" s="357"/>
      <c r="C19" s="358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358"/>
      <c r="M19" s="43"/>
      <c r="N19" s="43"/>
      <c r="O19" s="43"/>
      <c r="P19" s="43"/>
      <c r="Q19" s="367"/>
      <c r="R19" s="43"/>
      <c r="S19" s="43"/>
    </row>
    <row r="20" spans="1:19" ht="15.75">
      <c r="A20" s="388"/>
      <c r="B20" s="359"/>
      <c r="C20" s="360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202" t="s">
        <v>40</v>
      </c>
      <c r="M20" s="43"/>
      <c r="N20" s="26"/>
      <c r="O20" s="26"/>
      <c r="P20" s="26"/>
      <c r="Q20" s="25"/>
      <c r="R20" s="43"/>
      <c r="S20" s="43"/>
    </row>
    <row r="21" spans="1:19" ht="15.75">
      <c r="A21" s="15" t="s">
        <v>19</v>
      </c>
      <c r="B21" s="343" t="s">
        <v>41</v>
      </c>
      <c r="C21" s="344"/>
      <c r="D21" s="348">
        <f>'ايراد فعلي 2010'!C16</f>
        <v>1730.1589999999999</v>
      </c>
      <c r="E21" s="349"/>
      <c r="F21" s="350">
        <f>ايرادفعلي2011!C16</f>
        <v>2757.337</v>
      </c>
      <c r="G21" s="351"/>
      <c r="H21" s="350">
        <f>مخطط2012!C16</f>
        <v>4867.5</v>
      </c>
      <c r="I21" s="351"/>
      <c r="J21" s="334">
        <f>مخطط2013!C16</f>
        <v>5233.3500000000004</v>
      </c>
      <c r="K21" s="335"/>
      <c r="L21" s="203">
        <f>(J21/H21-1)*100</f>
        <v>7.5161787365177313</v>
      </c>
      <c r="M21" s="4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2010'!D16</f>
        <v>0</v>
      </c>
      <c r="E22" s="349"/>
      <c r="F22" s="350">
        <f>ايرادفعلي2011!D16</f>
        <v>0</v>
      </c>
      <c r="G22" s="351"/>
      <c r="H22" s="350">
        <f>مخطط2012!D16</f>
        <v>0</v>
      </c>
      <c r="I22" s="351"/>
      <c r="J22" s="334">
        <f>مخطط2013!D16</f>
        <v>0</v>
      </c>
      <c r="K22" s="335"/>
      <c r="L22" s="203" t="e">
        <f t="shared" ref="L22:L26" si="12">(J22/H22-1)*100</f>
        <v>#DIV/0!</v>
      </c>
      <c r="M22" s="4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2010'!E16</f>
        <v>0</v>
      </c>
      <c r="E23" s="349"/>
      <c r="F23" s="350">
        <f>ايرادفعلي2011!E16</f>
        <v>0</v>
      </c>
      <c r="G23" s="351"/>
      <c r="H23" s="350">
        <f>مخطط2012!E16</f>
        <v>0</v>
      </c>
      <c r="I23" s="351"/>
      <c r="J23" s="334">
        <f>مخطط2013!E16</f>
        <v>0</v>
      </c>
      <c r="K23" s="335"/>
      <c r="L23" s="203" t="e">
        <f t="shared" si="12"/>
        <v>#DIV/0!</v>
      </c>
      <c r="M23" s="4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2010'!F16</f>
        <v>5358.6140000000005</v>
      </c>
      <c r="E24" s="349"/>
      <c r="F24" s="350">
        <f>ايرادفعلي2011!F16</f>
        <v>9308.5470000000005</v>
      </c>
      <c r="G24" s="351"/>
      <c r="H24" s="350">
        <f>مخطط2012!F16</f>
        <v>7208.9610000000002</v>
      </c>
      <c r="I24" s="351"/>
      <c r="J24" s="334">
        <f>مخطط2013!F16</f>
        <v>7415.15</v>
      </c>
      <c r="K24" s="335"/>
      <c r="L24" s="203">
        <f t="shared" si="12"/>
        <v>2.8601763832541094</v>
      </c>
      <c r="M24" s="4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2010'!G16</f>
        <v>2.65</v>
      </c>
      <c r="E25" s="349"/>
      <c r="F25" s="350">
        <f>ايرادفعلي2011!G16</f>
        <v>13.67</v>
      </c>
      <c r="G25" s="351"/>
      <c r="H25" s="350">
        <f>مخطط2012!G16</f>
        <v>150</v>
      </c>
      <c r="I25" s="351"/>
      <c r="J25" s="334">
        <f>مخطط2013!G16</f>
        <v>54.55</v>
      </c>
      <c r="K25" s="335"/>
      <c r="L25" s="203">
        <f t="shared" si="12"/>
        <v>-63.63333333333334</v>
      </c>
      <c r="M25" s="43"/>
      <c r="N25" s="25"/>
      <c r="O25" s="25"/>
      <c r="P25" s="25"/>
      <c r="Q25" s="28"/>
      <c r="R25" s="7"/>
      <c r="S25" s="8"/>
    </row>
    <row r="26" spans="1:19" ht="15.75">
      <c r="A26" s="352" t="s">
        <v>48</v>
      </c>
      <c r="B26" s="353"/>
      <c r="C26" s="354"/>
      <c r="D26" s="345">
        <f>SUM(D21:E25)</f>
        <v>7091.4229999999998</v>
      </c>
      <c r="E26" s="346"/>
      <c r="F26" s="345">
        <f t="shared" ref="F26" si="13">SUM(F21:G25)</f>
        <v>12079.554</v>
      </c>
      <c r="G26" s="346"/>
      <c r="H26" s="345">
        <f t="shared" ref="H26" si="14">SUM(H21:I25)</f>
        <v>12226.460999999999</v>
      </c>
      <c r="I26" s="346"/>
      <c r="J26" s="345">
        <f t="shared" ref="J26" si="15">SUM(J21:K25)</f>
        <v>12703.05</v>
      </c>
      <c r="K26" s="346"/>
      <c r="L26" s="203">
        <f t="shared" si="12"/>
        <v>3.8980126792209191</v>
      </c>
      <c r="M26" s="189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336" t="s">
        <v>64</v>
      </c>
      <c r="B28" s="337"/>
      <c r="C28" s="338"/>
      <c r="D28" s="206" t="s">
        <v>50</v>
      </c>
      <c r="E28" s="206" t="s">
        <v>51</v>
      </c>
      <c r="F28" s="206" t="s">
        <v>52</v>
      </c>
      <c r="G28" s="206" t="s">
        <v>53</v>
      </c>
      <c r="H28" s="206" t="s">
        <v>54</v>
      </c>
      <c r="I28" s="206" t="s">
        <v>55</v>
      </c>
      <c r="J28" s="206" t="s">
        <v>56</v>
      </c>
      <c r="K28" s="206" t="s">
        <v>57</v>
      </c>
      <c r="L28" s="206" t="s">
        <v>58</v>
      </c>
      <c r="M28" s="206" t="s">
        <v>59</v>
      </c>
      <c r="N28" s="206" t="s">
        <v>60</v>
      </c>
      <c r="O28" s="206" t="s">
        <v>61</v>
      </c>
      <c r="P28" s="207" t="s">
        <v>62</v>
      </c>
      <c r="Q28" s="17"/>
      <c r="R28" s="22"/>
      <c r="S28" s="1"/>
    </row>
    <row r="29" spans="1:19">
      <c r="A29" s="339"/>
      <c r="B29" s="340"/>
      <c r="C29" s="341"/>
      <c r="D29" s="140">
        <v>62</v>
      </c>
      <c r="E29" s="140">
        <v>154</v>
      </c>
      <c r="F29" s="140">
        <v>219</v>
      </c>
      <c r="G29" s="140">
        <v>781</v>
      </c>
      <c r="H29" s="140">
        <v>1433</v>
      </c>
      <c r="I29" s="140">
        <v>1984</v>
      </c>
      <c r="J29" s="140">
        <v>3364</v>
      </c>
      <c r="K29" s="140">
        <v>4976</v>
      </c>
      <c r="L29" s="140">
        <v>12645</v>
      </c>
      <c r="M29" s="140">
        <v>5248</v>
      </c>
      <c r="N29" s="140">
        <v>4150</v>
      </c>
      <c r="O29" s="140">
        <v>4998</v>
      </c>
      <c r="P29" s="208">
        <f>SUM(D29:O29)</f>
        <v>40014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>
      <c r="A31" s="336" t="s">
        <v>282</v>
      </c>
      <c r="B31" s="337"/>
      <c r="C31" s="338"/>
      <c r="D31" s="206" t="s">
        <v>50</v>
      </c>
      <c r="E31" s="206" t="s">
        <v>51</v>
      </c>
      <c r="F31" s="206" t="s">
        <v>52</v>
      </c>
      <c r="G31" s="206" t="s">
        <v>53</v>
      </c>
      <c r="H31" s="206" t="s">
        <v>54</v>
      </c>
      <c r="I31" s="206" t="s">
        <v>55</v>
      </c>
      <c r="J31" s="206" t="s">
        <v>56</v>
      </c>
      <c r="K31" s="206" t="s">
        <v>57</v>
      </c>
      <c r="L31" s="206" t="s">
        <v>58</v>
      </c>
      <c r="M31" s="206" t="s">
        <v>59</v>
      </c>
      <c r="N31" s="206" t="s">
        <v>60</v>
      </c>
      <c r="O31" s="206" t="s">
        <v>61</v>
      </c>
      <c r="P31" s="207" t="s">
        <v>62</v>
      </c>
      <c r="Q31" s="17"/>
      <c r="R31" s="22"/>
      <c r="S31" s="1"/>
    </row>
    <row r="32" spans="1:19">
      <c r="A32" s="339"/>
      <c r="B32" s="340"/>
      <c r="C32" s="341"/>
      <c r="D32" s="140">
        <v>59</v>
      </c>
      <c r="E32" s="140">
        <v>133</v>
      </c>
      <c r="F32" s="140">
        <v>178</v>
      </c>
      <c r="G32" s="140">
        <v>786</v>
      </c>
      <c r="H32" s="140">
        <v>1367</v>
      </c>
      <c r="I32" s="140">
        <v>2017</v>
      </c>
      <c r="J32" s="140">
        <v>3695</v>
      </c>
      <c r="K32" s="140">
        <v>5931</v>
      </c>
      <c r="L32" s="140">
        <v>13043</v>
      </c>
      <c r="M32" s="140">
        <v>4543</v>
      </c>
      <c r="N32" s="140">
        <v>4795</v>
      </c>
      <c r="O32" s="140">
        <v>4056</v>
      </c>
      <c r="P32" s="208">
        <f>SUM(D32:O32)</f>
        <v>40603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336" t="s">
        <v>283</v>
      </c>
      <c r="B34" s="337"/>
      <c r="C34" s="338"/>
      <c r="D34" s="204" t="s">
        <v>50</v>
      </c>
      <c r="E34" s="204" t="s">
        <v>51</v>
      </c>
      <c r="F34" s="204" t="s">
        <v>52</v>
      </c>
      <c r="G34" s="204" t="s">
        <v>53</v>
      </c>
      <c r="H34" s="204" t="s">
        <v>54</v>
      </c>
      <c r="I34" s="204" t="s">
        <v>55</v>
      </c>
      <c r="J34" s="204" t="s">
        <v>56</v>
      </c>
      <c r="K34" s="204" t="s">
        <v>57</v>
      </c>
      <c r="L34" s="204" t="s">
        <v>58</v>
      </c>
      <c r="M34" s="204" t="s">
        <v>59</v>
      </c>
      <c r="N34" s="204" t="s">
        <v>60</v>
      </c>
      <c r="O34" s="204" t="s">
        <v>61</v>
      </c>
      <c r="P34" s="205" t="s">
        <v>62</v>
      </c>
      <c r="Q34" s="17"/>
      <c r="R34" s="1"/>
      <c r="S34" s="24"/>
    </row>
    <row r="35" spans="1:19" ht="15.75">
      <c r="A35" s="339"/>
      <c r="B35" s="340"/>
      <c r="C35" s="341"/>
      <c r="D35" s="158">
        <f>'جدول رقم(1)2013'!C16</f>
        <v>56</v>
      </c>
      <c r="E35" s="158">
        <f>'جدول رقم(1)2013'!D16</f>
        <v>140</v>
      </c>
      <c r="F35" s="158">
        <f>'جدول رقم(1)2013'!E16</f>
        <v>197</v>
      </c>
      <c r="G35" s="158">
        <f>'جدول رقم(1)2013'!F16</f>
        <v>848</v>
      </c>
      <c r="H35" s="158">
        <f>'جدول رقم(1)2013'!G16</f>
        <v>1330</v>
      </c>
      <c r="I35" s="158">
        <f>'جدول رقم(1)2013'!H16</f>
        <v>2230</v>
      </c>
      <c r="J35" s="158">
        <f>'جدول رقم(1)2013'!I16</f>
        <v>4124</v>
      </c>
      <c r="K35" s="158">
        <f>'جدول رقم(1)2013'!J16</f>
        <v>6577</v>
      </c>
      <c r="L35" s="158">
        <f>'جدول رقم(1)2013'!K16</f>
        <v>14240</v>
      </c>
      <c r="M35" s="158">
        <f>'جدول رقم(1)2013'!L16</f>
        <v>5889</v>
      </c>
      <c r="N35" s="158">
        <f>'جدول رقم(1)2013'!M16</f>
        <v>6078</v>
      </c>
      <c r="O35" s="158">
        <f>'جدول رقم(1)2013'!N16</f>
        <v>6529</v>
      </c>
      <c r="P35" s="209">
        <f>SUM(D35:O35)</f>
        <v>48238</v>
      </c>
      <c r="Q35" s="31">
        <v>30</v>
      </c>
      <c r="R35" s="1"/>
      <c r="S35" s="24"/>
    </row>
  </sheetData>
  <sheetProtection password="CC06" sheet="1" objects="1" scenarios="1"/>
  <mergeCells count="142">
    <mergeCell ref="P3:Q4"/>
    <mergeCell ref="D4:E4"/>
    <mergeCell ref="F4:G4"/>
    <mergeCell ref="H4:I4"/>
    <mergeCell ref="J4:K4"/>
    <mergeCell ref="L4:M4"/>
    <mergeCell ref="N4:O4"/>
    <mergeCell ref="A1:D1"/>
    <mergeCell ref="E1:S1"/>
    <mergeCell ref="A2:B2"/>
    <mergeCell ref="E2:S2"/>
    <mergeCell ref="A3:A5"/>
    <mergeCell ref="B3:B5"/>
    <mergeCell ref="D3:E3"/>
    <mergeCell ref="F3:G3"/>
    <mergeCell ref="H3:K3"/>
    <mergeCell ref="L3:O3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5" workbookViewId="0">
      <selection activeCell="D35" sqref="D35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189</v>
      </c>
      <c r="B1" s="384"/>
      <c r="C1" s="384"/>
      <c r="D1" s="384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386" t="s">
        <v>1</v>
      </c>
      <c r="B3" s="386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355" t="s">
        <v>5</v>
      </c>
      <c r="Q3" s="356"/>
      <c r="R3" s="107"/>
      <c r="S3" s="107"/>
    </row>
    <row r="4" spans="1:19" ht="15.75">
      <c r="A4" s="387"/>
      <c r="B4" s="387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359"/>
      <c r="Q4" s="360"/>
      <c r="R4" s="107"/>
      <c r="S4" s="107"/>
    </row>
    <row r="5" spans="1:19" ht="15.75">
      <c r="A5" s="388"/>
      <c r="B5" s="388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195" t="s">
        <v>17</v>
      </c>
      <c r="Q5" s="195" t="s">
        <v>18</v>
      </c>
      <c r="R5" s="107"/>
      <c r="S5" s="107"/>
    </row>
    <row r="6" spans="1:19" ht="15.75">
      <c r="A6" s="196" t="s">
        <v>19</v>
      </c>
      <c r="B6" s="197" t="s">
        <v>20</v>
      </c>
      <c r="C6" s="198">
        <f>SUM(C7:C14)</f>
        <v>58401.757999999994</v>
      </c>
      <c r="D6" s="382">
        <f>SUM(D7:E14)</f>
        <v>119063.50599999999</v>
      </c>
      <c r="E6" s="383"/>
      <c r="F6" s="382">
        <f t="shared" ref="F6" si="0">SUM(F7:G14)</f>
        <v>72643.921000000002</v>
      </c>
      <c r="G6" s="383"/>
      <c r="H6" s="382">
        <f t="shared" ref="H6" si="1">SUM(H7:I14)</f>
        <v>69499.884999999995</v>
      </c>
      <c r="I6" s="383"/>
      <c r="J6" s="382">
        <f t="shared" ref="J6" si="2">SUM(J7:K14)</f>
        <v>79159.191000000006</v>
      </c>
      <c r="K6" s="383"/>
      <c r="L6" s="363">
        <f t="shared" ref="L6" si="3">SUM(L7:M14)</f>
        <v>85020.786000000007</v>
      </c>
      <c r="M6" s="364"/>
      <c r="N6" s="363">
        <f t="shared" ref="N6" si="4">SUM(N7:O14)</f>
        <v>82743</v>
      </c>
      <c r="O6" s="364"/>
      <c r="P6" s="199">
        <f>(N6/H6-1)*100</f>
        <v>19.054873256265115</v>
      </c>
      <c r="Q6" s="199">
        <f>(N6/J6-1)*100</f>
        <v>4.5273441463038688</v>
      </c>
      <c r="R6" s="7"/>
      <c r="S6" s="8"/>
    </row>
    <row r="7" spans="1:19" ht="15.75">
      <c r="A7" s="9"/>
      <c r="B7" s="10" t="s">
        <v>21</v>
      </c>
      <c r="C7" s="110">
        <f>'نفقات فعلية 2010'!C17</f>
        <v>31059.760999999999</v>
      </c>
      <c r="D7" s="378">
        <f>'منقح 2011'!C17</f>
        <v>65020.271999999997</v>
      </c>
      <c r="E7" s="379"/>
      <c r="F7" s="378">
        <f>'نفقات فعلية 2011'!C17</f>
        <v>37060.076000000001</v>
      </c>
      <c r="G7" s="379"/>
      <c r="H7" s="380">
        <f>'مصدق 2012'!C17</f>
        <v>36625</v>
      </c>
      <c r="I7" s="381"/>
      <c r="J7" s="380">
        <f>'منقح 2012'!C17</f>
        <v>53042.048000000003</v>
      </c>
      <c r="K7" s="381"/>
      <c r="L7" s="350">
        <f>'مقترح 2013'!C18</f>
        <v>48595</v>
      </c>
      <c r="M7" s="351"/>
      <c r="N7" s="350">
        <f>متفق2013!C18</f>
        <v>49045</v>
      </c>
      <c r="O7" s="351"/>
      <c r="P7" s="199">
        <f t="shared" ref="P7:P16" si="5">(N7/H7-1)*100</f>
        <v>33.911262798634809</v>
      </c>
      <c r="Q7" s="199">
        <f t="shared" ref="Q7:Q16" si="6">(N7/J7-1)*100</f>
        <v>-7.535621550661098</v>
      </c>
      <c r="R7" s="7"/>
      <c r="S7" s="377"/>
    </row>
    <row r="8" spans="1:19" ht="15.75">
      <c r="A8" s="11"/>
      <c r="B8" s="10" t="s">
        <v>22</v>
      </c>
      <c r="C8" s="110">
        <f>'نفقات فعلية 2010'!D17</f>
        <v>19406.496999999999</v>
      </c>
      <c r="D8" s="378">
        <f>'منقح 2011'!D17</f>
        <v>25159.18</v>
      </c>
      <c r="E8" s="379"/>
      <c r="F8" s="378">
        <f>'نفقات فعلية 2011'!D17</f>
        <v>18896.563999999998</v>
      </c>
      <c r="G8" s="379"/>
      <c r="H8" s="380">
        <f>'مصدق 2012'!D17</f>
        <v>25024.374</v>
      </c>
      <c r="I8" s="381"/>
      <c r="J8" s="380">
        <f>'منقح 2012'!D17</f>
        <v>22548.862000000001</v>
      </c>
      <c r="K8" s="381"/>
      <c r="L8" s="350">
        <f>'مقترح 2013'!D18</f>
        <v>30471.52</v>
      </c>
      <c r="M8" s="351"/>
      <c r="N8" s="350">
        <f>متفق2013!D18</f>
        <v>29579</v>
      </c>
      <c r="O8" s="351"/>
      <c r="P8" s="199">
        <f t="shared" si="5"/>
        <v>18.20075898801705</v>
      </c>
      <c r="Q8" s="199">
        <f t="shared" si="6"/>
        <v>31.17735165526312</v>
      </c>
      <c r="R8" s="7"/>
      <c r="S8" s="377"/>
    </row>
    <row r="9" spans="1:19" ht="15.75">
      <c r="A9" s="11"/>
      <c r="B9" s="10" t="s">
        <v>23</v>
      </c>
      <c r="C9" s="110">
        <f>'نفقات فعلية 2010'!E17</f>
        <v>0</v>
      </c>
      <c r="D9" s="378">
        <f>'منقح 2011'!E17</f>
        <v>0</v>
      </c>
      <c r="E9" s="379"/>
      <c r="F9" s="378">
        <f>'نفقات فعلية 2011'!E17</f>
        <v>0</v>
      </c>
      <c r="G9" s="379"/>
      <c r="H9" s="380">
        <f>'مصدق 2012'!E17</f>
        <v>0</v>
      </c>
      <c r="I9" s="381"/>
      <c r="J9" s="380">
        <f>'منقح 2012'!E17</f>
        <v>0</v>
      </c>
      <c r="K9" s="381"/>
      <c r="L9" s="350">
        <f>'مقترح 2013'!E18</f>
        <v>0</v>
      </c>
      <c r="M9" s="351"/>
      <c r="N9" s="350">
        <f>متفق2013!E18</f>
        <v>0</v>
      </c>
      <c r="O9" s="351"/>
      <c r="P9" s="199" t="e">
        <f t="shared" si="5"/>
        <v>#DIV/0!</v>
      </c>
      <c r="Q9" s="199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10">
        <f>'نفقات فعلية 2010'!F17</f>
        <v>0</v>
      </c>
      <c r="D10" s="378">
        <f>'منقح 2011'!F17</f>
        <v>0</v>
      </c>
      <c r="E10" s="379"/>
      <c r="F10" s="378">
        <f>'نفقات فعلية 2011'!F17</f>
        <v>0</v>
      </c>
      <c r="G10" s="379"/>
      <c r="H10" s="380">
        <f>'مصدق 2012'!F17</f>
        <v>0</v>
      </c>
      <c r="I10" s="381"/>
      <c r="J10" s="380">
        <f>'منقح 2012'!F17</f>
        <v>0</v>
      </c>
      <c r="K10" s="381"/>
      <c r="L10" s="350">
        <f>'مقترح 2013'!F18</f>
        <v>0</v>
      </c>
      <c r="M10" s="351"/>
      <c r="N10" s="350">
        <f>متفق2013!F18</f>
        <v>0</v>
      </c>
      <c r="O10" s="351"/>
      <c r="P10" s="199" t="e">
        <f t="shared" si="5"/>
        <v>#DIV/0!</v>
      </c>
      <c r="Q10" s="199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10">
        <f>'نفقات فعلية 2010'!G17</f>
        <v>0</v>
      </c>
      <c r="D11" s="378">
        <f>'منقح 2011'!G17</f>
        <v>1413.6030000000001</v>
      </c>
      <c r="E11" s="379"/>
      <c r="F11" s="378">
        <f>'نفقات فعلية 2011'!G17</f>
        <v>1413.6030000000001</v>
      </c>
      <c r="G11" s="379"/>
      <c r="H11" s="380">
        <f>'مصدق 2012'!G17</f>
        <v>925.51099999999997</v>
      </c>
      <c r="I11" s="381"/>
      <c r="J11" s="380">
        <f>'منقح 2012'!G17</f>
        <v>925.51099999999997</v>
      </c>
      <c r="K11" s="381"/>
      <c r="L11" s="350">
        <f>'مقترح 2013'!G18</f>
        <v>944.26599999999996</v>
      </c>
      <c r="M11" s="351"/>
      <c r="N11" s="350">
        <f>متفق2013!G18</f>
        <v>944</v>
      </c>
      <c r="O11" s="351"/>
      <c r="P11" s="199">
        <f t="shared" si="5"/>
        <v>1.9977072125560991</v>
      </c>
      <c r="Q11" s="199">
        <f t="shared" si="6"/>
        <v>1.9977072125560991</v>
      </c>
      <c r="R11" s="7"/>
      <c r="S11" s="377"/>
    </row>
    <row r="12" spans="1:19" ht="15.75">
      <c r="A12" s="11"/>
      <c r="B12" s="10" t="s">
        <v>26</v>
      </c>
      <c r="C12" s="110">
        <f>'نفقات فعلية 2010'!H17</f>
        <v>599.09</v>
      </c>
      <c r="D12" s="378">
        <f>'منقح 2011'!H17</f>
        <v>0</v>
      </c>
      <c r="E12" s="379"/>
      <c r="F12" s="378">
        <f>'نفقات فعلية 2011'!H17</f>
        <v>0</v>
      </c>
      <c r="G12" s="379"/>
      <c r="H12" s="380">
        <f>'مصدق 2012'!H17</f>
        <v>0</v>
      </c>
      <c r="I12" s="381"/>
      <c r="J12" s="380">
        <f>'منقح 2012'!H17</f>
        <v>0</v>
      </c>
      <c r="K12" s="381"/>
      <c r="L12" s="350">
        <f>'مقترح 2013'!H18</f>
        <v>0</v>
      </c>
      <c r="M12" s="351"/>
      <c r="N12" s="350">
        <f>متفق2013!H18</f>
        <v>0</v>
      </c>
      <c r="O12" s="351"/>
      <c r="P12" s="199" t="e">
        <f t="shared" si="5"/>
        <v>#DIV/0!</v>
      </c>
      <c r="Q12" s="199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10">
        <f>'نفقات فعلية 2010'!I17</f>
        <v>264.85000000000002</v>
      </c>
      <c r="D13" s="378">
        <f>'منقح 2011'!I17</f>
        <v>13363.73</v>
      </c>
      <c r="E13" s="379"/>
      <c r="F13" s="378">
        <f>'نفقات فعلية 2011'!I17</f>
        <v>3383.9050000000002</v>
      </c>
      <c r="G13" s="379"/>
      <c r="H13" s="380">
        <f>'مصدق 2012'!I17</f>
        <v>350</v>
      </c>
      <c r="I13" s="381"/>
      <c r="J13" s="380">
        <f>'منقح 2012'!I17</f>
        <v>517.77</v>
      </c>
      <c r="K13" s="381"/>
      <c r="L13" s="350">
        <f>'مقترح 2013'!I18</f>
        <v>1225</v>
      </c>
      <c r="M13" s="351"/>
      <c r="N13" s="350">
        <f>متفق2013!I18</f>
        <v>425</v>
      </c>
      <c r="O13" s="351"/>
      <c r="P13" s="199">
        <f t="shared" si="5"/>
        <v>21.42857142857142</v>
      </c>
      <c r="Q13" s="199">
        <f t="shared" si="6"/>
        <v>-17.917221932518302</v>
      </c>
      <c r="R13" s="7"/>
      <c r="S13" s="377"/>
    </row>
    <row r="14" spans="1:19" ht="15.75">
      <c r="A14" s="11"/>
      <c r="B14" s="12" t="s">
        <v>28</v>
      </c>
      <c r="C14" s="110">
        <f>'نفقات فعلية 2010'!J17</f>
        <v>7071.56</v>
      </c>
      <c r="D14" s="378">
        <f>'منقح 2011'!J17</f>
        <v>14106.721</v>
      </c>
      <c r="E14" s="379"/>
      <c r="F14" s="378">
        <f>'نفقات فعلية 2011'!J17</f>
        <v>11889.772999999999</v>
      </c>
      <c r="G14" s="379"/>
      <c r="H14" s="380">
        <f>'مصدق 2012'!J17</f>
        <v>6575</v>
      </c>
      <c r="I14" s="381"/>
      <c r="J14" s="380">
        <f>'منقح 2012'!J17</f>
        <v>2125</v>
      </c>
      <c r="K14" s="381"/>
      <c r="L14" s="350">
        <f>'مقترح 2013'!J18</f>
        <v>3785</v>
      </c>
      <c r="M14" s="351"/>
      <c r="N14" s="350">
        <f>متفق2013!J18</f>
        <v>2750</v>
      </c>
      <c r="O14" s="351"/>
      <c r="P14" s="199">
        <f t="shared" si="5"/>
        <v>-58.174904942965775</v>
      </c>
      <c r="Q14" s="199">
        <f t="shared" si="6"/>
        <v>29.411764705882359</v>
      </c>
      <c r="R14" s="7"/>
      <c r="S14" s="377"/>
    </row>
    <row r="15" spans="1:19" ht="15.75">
      <c r="A15" s="196" t="s">
        <v>29</v>
      </c>
      <c r="B15" s="200" t="s">
        <v>30</v>
      </c>
      <c r="C15" s="190">
        <f>'نفقات فعلية 2010'!N17</f>
        <v>22130.634999999998</v>
      </c>
      <c r="D15" s="382">
        <f>'منقح 2011'!N17</f>
        <v>75690.62</v>
      </c>
      <c r="E15" s="383"/>
      <c r="F15" s="382">
        <f>'نفقات فعلية 2011'!N17</f>
        <v>27700.688999999998</v>
      </c>
      <c r="G15" s="383"/>
      <c r="H15" s="396">
        <f>'مصدق 2012'!N17</f>
        <v>11550</v>
      </c>
      <c r="I15" s="397"/>
      <c r="J15" s="396">
        <f>'منقح 2012'!N17</f>
        <v>17316</v>
      </c>
      <c r="K15" s="397"/>
      <c r="L15" s="365">
        <f>'مقترح 2013'!N18</f>
        <v>12000</v>
      </c>
      <c r="M15" s="366"/>
      <c r="N15" s="365">
        <f>متفق2013!N18</f>
        <v>12000</v>
      </c>
      <c r="O15" s="366"/>
      <c r="P15" s="199">
        <f t="shared" si="5"/>
        <v>3.8961038961038863</v>
      </c>
      <c r="Q15" s="199">
        <f t="shared" si="6"/>
        <v>-30.6999306999307</v>
      </c>
      <c r="R15" s="7"/>
      <c r="S15" s="8"/>
    </row>
    <row r="16" spans="1:19" ht="15.75">
      <c r="A16" s="196" t="s">
        <v>31</v>
      </c>
      <c r="B16" s="200" t="s">
        <v>32</v>
      </c>
      <c r="C16" s="201">
        <f>C6+C15</f>
        <v>80532.392999999996</v>
      </c>
      <c r="D16" s="382">
        <f>D6+D15</f>
        <v>194754.12599999999</v>
      </c>
      <c r="E16" s="383"/>
      <c r="F16" s="382">
        <f t="shared" ref="F16" si="7">F6+F15</f>
        <v>100344.61</v>
      </c>
      <c r="G16" s="383"/>
      <c r="H16" s="382">
        <f t="shared" ref="H16" si="8">H6+H15</f>
        <v>81049.884999999995</v>
      </c>
      <c r="I16" s="383"/>
      <c r="J16" s="382">
        <f t="shared" ref="J16" si="9">J6+J15</f>
        <v>96475.191000000006</v>
      </c>
      <c r="K16" s="383"/>
      <c r="L16" s="363">
        <f t="shared" ref="L16" si="10">L6+L15</f>
        <v>97020.786000000007</v>
      </c>
      <c r="M16" s="364"/>
      <c r="N16" s="363">
        <f t="shared" ref="N16" si="11">N6+N15</f>
        <v>94743</v>
      </c>
      <c r="O16" s="364"/>
      <c r="P16" s="199">
        <f t="shared" si="5"/>
        <v>16.894675421192762</v>
      </c>
      <c r="Q16" s="199">
        <f t="shared" si="6"/>
        <v>-1.795478176353138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386" t="s">
        <v>1</v>
      </c>
      <c r="B18" s="355" t="s">
        <v>2</v>
      </c>
      <c r="C18" s="356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356" t="s">
        <v>5</v>
      </c>
      <c r="M18" s="107"/>
      <c r="N18" s="107"/>
      <c r="O18" s="107"/>
      <c r="P18" s="107"/>
      <c r="Q18" s="367"/>
      <c r="R18" s="107"/>
      <c r="S18" s="107"/>
    </row>
    <row r="19" spans="1:19" ht="15.75">
      <c r="A19" s="387"/>
      <c r="B19" s="357"/>
      <c r="C19" s="358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358"/>
      <c r="M19" s="107"/>
      <c r="N19" s="107"/>
      <c r="O19" s="107"/>
      <c r="P19" s="107"/>
      <c r="Q19" s="367"/>
      <c r="R19" s="107"/>
      <c r="S19" s="107"/>
    </row>
    <row r="20" spans="1:19" ht="15.75">
      <c r="A20" s="388"/>
      <c r="B20" s="359"/>
      <c r="C20" s="360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202" t="s">
        <v>40</v>
      </c>
      <c r="M20" s="107"/>
      <c r="N20" s="26"/>
      <c r="O20" s="26"/>
      <c r="P20" s="26"/>
      <c r="Q20" s="25"/>
      <c r="R20" s="107"/>
      <c r="S20" s="107"/>
    </row>
    <row r="21" spans="1:19" ht="15.75">
      <c r="A21" s="15" t="s">
        <v>19</v>
      </c>
      <c r="B21" s="343" t="s">
        <v>41</v>
      </c>
      <c r="C21" s="344"/>
      <c r="D21" s="348">
        <f>'ايراد فعلي 2010'!C17</f>
        <v>159.00700000000001</v>
      </c>
      <c r="E21" s="349"/>
      <c r="F21" s="350">
        <f>ايرادفعلي2011!C17</f>
        <v>195.58199999999999</v>
      </c>
      <c r="G21" s="351"/>
      <c r="H21" s="350">
        <f>مخطط2012!C17</f>
        <v>191.25</v>
      </c>
      <c r="I21" s="351"/>
      <c r="J21" s="334">
        <f>مخطط2013!C17</f>
        <v>220.1</v>
      </c>
      <c r="K21" s="335"/>
      <c r="L21" s="203">
        <f>(J21/H21-1)*100</f>
        <v>15.084967320261434</v>
      </c>
      <c r="M21" s="107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2010'!D17</f>
        <v>0</v>
      </c>
      <c r="E22" s="349"/>
      <c r="F22" s="350">
        <f>ايرادفعلي2011!D17</f>
        <v>0</v>
      </c>
      <c r="G22" s="351"/>
      <c r="H22" s="350">
        <f>مخطط2012!D17</f>
        <v>0</v>
      </c>
      <c r="I22" s="351"/>
      <c r="J22" s="334">
        <f>مخطط2013!D17</f>
        <v>0</v>
      </c>
      <c r="K22" s="335"/>
      <c r="L22" s="203" t="e">
        <f t="shared" ref="L22:L26" si="12">(J22/H22-1)*100</f>
        <v>#DIV/0!</v>
      </c>
      <c r="M22" s="107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2010'!E17</f>
        <v>0</v>
      </c>
      <c r="E23" s="349"/>
      <c r="F23" s="350">
        <f>ايرادفعلي2011!E17</f>
        <v>0</v>
      </c>
      <c r="G23" s="351"/>
      <c r="H23" s="350">
        <f>مخطط2012!E17</f>
        <v>0</v>
      </c>
      <c r="I23" s="351"/>
      <c r="J23" s="334">
        <f>مخطط2013!E17</f>
        <v>0</v>
      </c>
      <c r="K23" s="335"/>
      <c r="L23" s="203" t="e">
        <f t="shared" si="12"/>
        <v>#DIV/0!</v>
      </c>
      <c r="M23" s="107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2010'!F17</f>
        <v>1484.9770000000001</v>
      </c>
      <c r="E24" s="349"/>
      <c r="F24" s="350">
        <f>ايرادفعلي2011!F17</f>
        <v>6547.3040000000001</v>
      </c>
      <c r="G24" s="351"/>
      <c r="H24" s="350">
        <f>مخطط2012!F17</f>
        <v>2259</v>
      </c>
      <c r="I24" s="351"/>
      <c r="J24" s="334">
        <f>مخطط2013!F17</f>
        <v>2514</v>
      </c>
      <c r="K24" s="335"/>
      <c r="L24" s="203">
        <f t="shared" si="12"/>
        <v>11.288180610889764</v>
      </c>
      <c r="M24" s="107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2010'!G17</f>
        <v>0</v>
      </c>
      <c r="E25" s="349"/>
      <c r="F25" s="350">
        <f>ايرادفعلي2011!G17</f>
        <v>0</v>
      </c>
      <c r="G25" s="351"/>
      <c r="H25" s="350">
        <f>مخطط2012!G17</f>
        <v>20</v>
      </c>
      <c r="I25" s="351"/>
      <c r="J25" s="334">
        <f>مخطط2013!G17</f>
        <v>0</v>
      </c>
      <c r="K25" s="335"/>
      <c r="L25" s="203">
        <f t="shared" si="12"/>
        <v>-100</v>
      </c>
      <c r="M25" s="107"/>
      <c r="N25" s="25"/>
      <c r="O25" s="25"/>
      <c r="P25" s="25"/>
      <c r="Q25" s="28"/>
      <c r="R25" s="7"/>
      <c r="S25" s="8"/>
    </row>
    <row r="26" spans="1:19" ht="15.75">
      <c r="A26" s="352" t="s">
        <v>48</v>
      </c>
      <c r="B26" s="353"/>
      <c r="C26" s="354"/>
      <c r="D26" s="345">
        <f>SUM(D21:E25)</f>
        <v>1643.9840000000002</v>
      </c>
      <c r="E26" s="346"/>
      <c r="F26" s="345">
        <f t="shared" ref="F26" si="13">SUM(F21:G25)</f>
        <v>6742.8860000000004</v>
      </c>
      <c r="G26" s="346"/>
      <c r="H26" s="345">
        <f t="shared" ref="H26" si="14">SUM(H21:I25)</f>
        <v>2470.25</v>
      </c>
      <c r="I26" s="346"/>
      <c r="J26" s="345">
        <f t="shared" ref="J26" si="15">SUM(J21:K25)</f>
        <v>2734.1</v>
      </c>
      <c r="K26" s="346"/>
      <c r="L26" s="203">
        <f t="shared" si="12"/>
        <v>10.681105151300475</v>
      </c>
      <c r="M26" s="107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336" t="s">
        <v>64</v>
      </c>
      <c r="B28" s="337"/>
      <c r="C28" s="338"/>
      <c r="D28" s="206" t="s">
        <v>50</v>
      </c>
      <c r="E28" s="206" t="s">
        <v>51</v>
      </c>
      <c r="F28" s="206" t="s">
        <v>52</v>
      </c>
      <c r="G28" s="206" t="s">
        <v>53</v>
      </c>
      <c r="H28" s="206" t="s">
        <v>54</v>
      </c>
      <c r="I28" s="206" t="s">
        <v>55</v>
      </c>
      <c r="J28" s="206" t="s">
        <v>56</v>
      </c>
      <c r="K28" s="206" t="s">
        <v>57</v>
      </c>
      <c r="L28" s="206" t="s">
        <v>58</v>
      </c>
      <c r="M28" s="206" t="s">
        <v>59</v>
      </c>
      <c r="N28" s="206" t="s">
        <v>60</v>
      </c>
      <c r="O28" s="206" t="s">
        <v>61</v>
      </c>
      <c r="P28" s="207" t="s">
        <v>62</v>
      </c>
      <c r="Q28" s="17"/>
      <c r="R28" s="22"/>
      <c r="S28" s="1"/>
    </row>
    <row r="29" spans="1:19" ht="15.75">
      <c r="A29" s="339"/>
      <c r="B29" s="340"/>
      <c r="C29" s="341"/>
      <c r="D29" s="145">
        <v>5</v>
      </c>
      <c r="E29" s="145">
        <v>30</v>
      </c>
      <c r="F29" s="145">
        <v>52</v>
      </c>
      <c r="G29" s="145">
        <v>67</v>
      </c>
      <c r="H29" s="145">
        <v>99</v>
      </c>
      <c r="I29" s="145">
        <v>186</v>
      </c>
      <c r="J29" s="145">
        <v>255</v>
      </c>
      <c r="K29" s="145">
        <v>353</v>
      </c>
      <c r="L29" s="145">
        <v>714</v>
      </c>
      <c r="M29" s="146">
        <v>534</v>
      </c>
      <c r="N29" s="146">
        <v>255</v>
      </c>
      <c r="O29" s="145">
        <v>166</v>
      </c>
      <c r="P29" s="208">
        <f>SUM(D29:O29)</f>
        <v>2716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>
      <c r="A31" s="336" t="s">
        <v>282</v>
      </c>
      <c r="B31" s="337"/>
      <c r="C31" s="338"/>
      <c r="D31" s="206" t="s">
        <v>50</v>
      </c>
      <c r="E31" s="206" t="s">
        <v>51</v>
      </c>
      <c r="F31" s="206" t="s">
        <v>52</v>
      </c>
      <c r="G31" s="206" t="s">
        <v>53</v>
      </c>
      <c r="H31" s="206" t="s">
        <v>54</v>
      </c>
      <c r="I31" s="206" t="s">
        <v>55</v>
      </c>
      <c r="J31" s="206" t="s">
        <v>56</v>
      </c>
      <c r="K31" s="206" t="s">
        <v>57</v>
      </c>
      <c r="L31" s="206" t="s">
        <v>58</v>
      </c>
      <c r="M31" s="206" t="s">
        <v>59</v>
      </c>
      <c r="N31" s="206" t="s">
        <v>60</v>
      </c>
      <c r="O31" s="206" t="s">
        <v>61</v>
      </c>
      <c r="P31" s="207" t="s">
        <v>62</v>
      </c>
      <c r="Q31" s="17"/>
      <c r="R31" s="22"/>
      <c r="S31" s="1"/>
    </row>
    <row r="32" spans="1:19" ht="15.75">
      <c r="A32" s="339"/>
      <c r="B32" s="340"/>
      <c r="C32" s="341"/>
      <c r="D32" s="145">
        <v>5</v>
      </c>
      <c r="E32" s="145">
        <v>21</v>
      </c>
      <c r="F32" s="145">
        <v>31</v>
      </c>
      <c r="G32" s="145">
        <v>32</v>
      </c>
      <c r="H32" s="145">
        <v>62</v>
      </c>
      <c r="I32" s="145">
        <v>114</v>
      </c>
      <c r="J32" s="145">
        <v>158</v>
      </c>
      <c r="K32" s="145">
        <v>258</v>
      </c>
      <c r="L32" s="145">
        <v>320</v>
      </c>
      <c r="M32" s="146">
        <v>133</v>
      </c>
      <c r="N32" s="146">
        <v>163</v>
      </c>
      <c r="O32" s="145">
        <v>122</v>
      </c>
      <c r="P32" s="208">
        <f>SUM(D32:O32)</f>
        <v>1419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336" t="s">
        <v>283</v>
      </c>
      <c r="B34" s="337"/>
      <c r="C34" s="338"/>
      <c r="D34" s="204" t="s">
        <v>50</v>
      </c>
      <c r="E34" s="204" t="s">
        <v>51</v>
      </c>
      <c r="F34" s="204" t="s">
        <v>52</v>
      </c>
      <c r="G34" s="204" t="s">
        <v>53</v>
      </c>
      <c r="H34" s="204" t="s">
        <v>54</v>
      </c>
      <c r="I34" s="204" t="s">
        <v>55</v>
      </c>
      <c r="J34" s="204" t="s">
        <v>56</v>
      </c>
      <c r="K34" s="204" t="s">
        <v>57</v>
      </c>
      <c r="L34" s="204" t="s">
        <v>58</v>
      </c>
      <c r="M34" s="204" t="s">
        <v>59</v>
      </c>
      <c r="N34" s="204" t="s">
        <v>60</v>
      </c>
      <c r="O34" s="204" t="s">
        <v>61</v>
      </c>
      <c r="P34" s="205" t="s">
        <v>62</v>
      </c>
      <c r="Q34" s="17"/>
      <c r="R34" s="1"/>
      <c r="S34" s="24"/>
    </row>
    <row r="35" spans="1:19" ht="15.75">
      <c r="A35" s="339"/>
      <c r="B35" s="340"/>
      <c r="C35" s="341"/>
      <c r="D35" s="158">
        <f>'جدول رقم(1)2013'!C17</f>
        <v>5</v>
      </c>
      <c r="E35" s="158">
        <f>'جدول رقم(1)2013'!D17</f>
        <v>22</v>
      </c>
      <c r="F35" s="158">
        <f>'جدول رقم(1)2013'!E17</f>
        <v>32</v>
      </c>
      <c r="G35" s="158">
        <f>'جدول رقم(1)2013'!F17</f>
        <v>47</v>
      </c>
      <c r="H35" s="158">
        <f>'جدول رقم(1)2013'!G17</f>
        <v>68</v>
      </c>
      <c r="I35" s="158">
        <f>'جدول رقم(1)2013'!H17</f>
        <v>128</v>
      </c>
      <c r="J35" s="158">
        <f>'جدول رقم(1)2013'!I17</f>
        <v>233</v>
      </c>
      <c r="K35" s="158">
        <f>'جدول رقم(1)2013'!J17</f>
        <v>297</v>
      </c>
      <c r="L35" s="158">
        <f>'جدول رقم(1)2013'!K17</f>
        <v>333</v>
      </c>
      <c r="M35" s="158">
        <f>'جدول رقم(1)2013'!L17</f>
        <v>136</v>
      </c>
      <c r="N35" s="158">
        <f>'جدول رقم(1)2013'!M17</f>
        <v>230</v>
      </c>
      <c r="O35" s="158">
        <f>'جدول رقم(1)2013'!N17</f>
        <v>65</v>
      </c>
      <c r="P35" s="209">
        <f>SUM(D35:O35)</f>
        <v>1596</v>
      </c>
      <c r="Q35" s="31">
        <v>31</v>
      </c>
      <c r="R35" s="1"/>
      <c r="S35" s="24"/>
    </row>
  </sheetData>
  <sheetProtection password="CC06" sheet="1" objects="1" scenarios="1"/>
  <mergeCells count="142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P3:Q4"/>
    <mergeCell ref="D4:E4"/>
    <mergeCell ref="F4:G4"/>
    <mergeCell ref="H4:I4"/>
    <mergeCell ref="J4:K4"/>
    <mergeCell ref="L4:M4"/>
    <mergeCell ref="N4:O4"/>
    <mergeCell ref="A1:D1"/>
    <mergeCell ref="E1:S1"/>
    <mergeCell ref="A2:B2"/>
    <mergeCell ref="E2:S2"/>
    <mergeCell ref="A3:A5"/>
    <mergeCell ref="B3:B5"/>
    <mergeCell ref="D3:E3"/>
    <mergeCell ref="F3:G3"/>
    <mergeCell ref="H3:K3"/>
    <mergeCell ref="L3:O3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6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190</v>
      </c>
      <c r="B1" s="384"/>
      <c r="C1" s="384"/>
      <c r="D1" s="384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386" t="s">
        <v>1</v>
      </c>
      <c r="B3" s="386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355" t="s">
        <v>5</v>
      </c>
      <c r="Q3" s="356"/>
      <c r="R3" s="107"/>
      <c r="S3" s="107"/>
    </row>
    <row r="4" spans="1:19" ht="15.75">
      <c r="A4" s="387"/>
      <c r="B4" s="387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359"/>
      <c r="Q4" s="360"/>
      <c r="R4" s="107"/>
      <c r="S4" s="107"/>
    </row>
    <row r="5" spans="1:19" ht="15.75">
      <c r="A5" s="388"/>
      <c r="B5" s="388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195" t="s">
        <v>17</v>
      </c>
      <c r="Q5" s="195" t="s">
        <v>18</v>
      </c>
      <c r="R5" s="107"/>
      <c r="S5" s="107"/>
    </row>
    <row r="6" spans="1:19" ht="15.75">
      <c r="A6" s="196" t="s">
        <v>19</v>
      </c>
      <c r="B6" s="197" t="s">
        <v>20</v>
      </c>
      <c r="C6" s="198">
        <f>SUM(C7:C14)</f>
        <v>393713.83899999998</v>
      </c>
      <c r="D6" s="382">
        <f>SUM(D7:E14)</f>
        <v>866124.10699999996</v>
      </c>
      <c r="E6" s="383"/>
      <c r="F6" s="382">
        <f t="shared" ref="F6" si="0">SUM(F7:G14)</f>
        <v>788978.2699999999</v>
      </c>
      <c r="G6" s="383"/>
      <c r="H6" s="382">
        <f t="shared" ref="H6" si="1">SUM(H7:I14)</f>
        <v>815335.99300000002</v>
      </c>
      <c r="I6" s="383"/>
      <c r="J6" s="382">
        <f t="shared" ref="J6" si="2">SUM(J7:K14)</f>
        <v>812413.03600000008</v>
      </c>
      <c r="K6" s="383"/>
      <c r="L6" s="363">
        <f t="shared" ref="L6" si="3">SUM(L7:M14)</f>
        <v>1228716.93</v>
      </c>
      <c r="M6" s="364"/>
      <c r="N6" s="363">
        <f t="shared" ref="N6" si="4">SUM(N7:O14)</f>
        <v>863701</v>
      </c>
      <c r="O6" s="364"/>
      <c r="P6" s="199">
        <f>(N6/H6-1)*100</f>
        <v>5.9319111894033494</v>
      </c>
      <c r="Q6" s="199">
        <f>(N6/J6-1)*100</f>
        <v>6.313040501235867</v>
      </c>
      <c r="R6" s="7"/>
      <c r="S6" s="8"/>
    </row>
    <row r="7" spans="1:19" ht="15.75">
      <c r="A7" s="9"/>
      <c r="B7" s="10" t="s">
        <v>21</v>
      </c>
      <c r="C7" s="110">
        <f>'نفقات فعلية 2010'!C18</f>
        <v>126975.041</v>
      </c>
      <c r="D7" s="378">
        <f>'منقح 2011'!C18</f>
        <v>147908.32699999999</v>
      </c>
      <c r="E7" s="379"/>
      <c r="F7" s="378">
        <f>'نفقات فعلية 2011'!C18</f>
        <v>67760.917000000001</v>
      </c>
      <c r="G7" s="379"/>
      <c r="H7" s="380">
        <f>'مصدق 2012'!C18</f>
        <v>152413.69200000001</v>
      </c>
      <c r="I7" s="381"/>
      <c r="J7" s="380">
        <f>'منقح 2012'!C18</f>
        <v>152475.73699999999</v>
      </c>
      <c r="K7" s="381"/>
      <c r="L7" s="350">
        <f>'مقترح 2013'!C19</f>
        <v>209756.43</v>
      </c>
      <c r="M7" s="351"/>
      <c r="N7" s="402">
        <f>متفق2013!C19</f>
        <v>154940</v>
      </c>
      <c r="O7" s="403"/>
      <c r="P7" s="199">
        <f t="shared" ref="P7:P16" si="5">(N7/H7-1)*100</f>
        <v>1.6575334977122491</v>
      </c>
      <c r="Q7" s="199">
        <f t="shared" ref="Q7:Q16" si="6">(N7/J7-1)*100</f>
        <v>1.6161672988011189</v>
      </c>
      <c r="R7" s="7"/>
      <c r="S7" s="377"/>
    </row>
    <row r="8" spans="1:19" ht="15.75">
      <c r="A8" s="11"/>
      <c r="B8" s="10" t="s">
        <v>22</v>
      </c>
      <c r="C8" s="110">
        <f>'نفقات فعلية 2010'!D18</f>
        <v>113207.338</v>
      </c>
      <c r="D8" s="378">
        <f>'منقح 2011'!D18</f>
        <v>39514.474000000002</v>
      </c>
      <c r="E8" s="379"/>
      <c r="F8" s="378">
        <f>'نفقات فعلية 2011'!D18</f>
        <v>39328.737999999998</v>
      </c>
      <c r="G8" s="379"/>
      <c r="H8" s="380">
        <f>'مصدق 2012'!D18</f>
        <v>27922.715</v>
      </c>
      <c r="I8" s="381"/>
      <c r="J8" s="380">
        <f>'منقح 2012'!D18</f>
        <v>28022.715</v>
      </c>
      <c r="K8" s="381"/>
      <c r="L8" s="350">
        <f>'مقترح 2013'!D19</f>
        <v>38493.5</v>
      </c>
      <c r="M8" s="351"/>
      <c r="N8" s="350">
        <f>متفق2013!D19</f>
        <v>28945</v>
      </c>
      <c r="O8" s="351"/>
      <c r="P8" s="199">
        <f t="shared" si="5"/>
        <v>3.6611232109771574</v>
      </c>
      <c r="Q8" s="199">
        <f t="shared" si="6"/>
        <v>3.2912050099356938</v>
      </c>
      <c r="R8" s="7"/>
      <c r="S8" s="377"/>
    </row>
    <row r="9" spans="1:19" ht="15.75">
      <c r="A9" s="11"/>
      <c r="B9" s="10" t="s">
        <v>23</v>
      </c>
      <c r="C9" s="110">
        <f>'نفقات فعلية 2010'!E18</f>
        <v>0</v>
      </c>
      <c r="D9" s="378">
        <f>'منقح 2011'!E18</f>
        <v>0</v>
      </c>
      <c r="E9" s="379"/>
      <c r="F9" s="378">
        <f>'نفقات فعلية 2011'!E18</f>
        <v>0</v>
      </c>
      <c r="G9" s="379"/>
      <c r="H9" s="380">
        <f>'مصدق 2012'!E18</f>
        <v>0</v>
      </c>
      <c r="I9" s="381"/>
      <c r="J9" s="380">
        <f>'منقح 2012'!E18</f>
        <v>0</v>
      </c>
      <c r="K9" s="381"/>
      <c r="L9" s="350">
        <f>'مقترح 2013'!E19</f>
        <v>0</v>
      </c>
      <c r="M9" s="351"/>
      <c r="N9" s="350">
        <f>متفق2013!E19</f>
        <v>0</v>
      </c>
      <c r="O9" s="351"/>
      <c r="P9" s="199" t="e">
        <f t="shared" si="5"/>
        <v>#DIV/0!</v>
      </c>
      <c r="Q9" s="199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10">
        <f>'نفقات فعلية 2010'!F18</f>
        <v>0</v>
      </c>
      <c r="D10" s="378">
        <f>'منقح 2011'!F18</f>
        <v>0</v>
      </c>
      <c r="E10" s="379"/>
      <c r="F10" s="378">
        <f>'نفقات فعلية 2011'!F18</f>
        <v>0</v>
      </c>
      <c r="G10" s="379"/>
      <c r="H10" s="380">
        <f>'مصدق 2012'!F18</f>
        <v>0</v>
      </c>
      <c r="I10" s="381"/>
      <c r="J10" s="380">
        <f>'منقح 2012'!F18</f>
        <v>0</v>
      </c>
      <c r="K10" s="381"/>
      <c r="L10" s="350">
        <f>'مقترح 2013'!F19</f>
        <v>0</v>
      </c>
      <c r="M10" s="351"/>
      <c r="N10" s="350">
        <f>متفق2013!F19</f>
        <v>0</v>
      </c>
      <c r="O10" s="351"/>
      <c r="P10" s="199" t="e">
        <f t="shared" si="5"/>
        <v>#DIV/0!</v>
      </c>
      <c r="Q10" s="199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10">
        <f>'نفقات فعلية 2010'!G18</f>
        <v>0</v>
      </c>
      <c r="D11" s="378">
        <f>'منقح 2011'!G18</f>
        <v>0</v>
      </c>
      <c r="E11" s="379"/>
      <c r="F11" s="378">
        <f>'نفقات فعلية 2011'!G18</f>
        <v>0</v>
      </c>
      <c r="G11" s="379"/>
      <c r="H11" s="380">
        <f>'مصدق 2012'!G18</f>
        <v>0</v>
      </c>
      <c r="I11" s="381"/>
      <c r="J11" s="380">
        <f>'منقح 2012'!G18</f>
        <v>0</v>
      </c>
      <c r="K11" s="381"/>
      <c r="L11" s="350">
        <f>'مقترح 2013'!G19</f>
        <v>0</v>
      </c>
      <c r="M11" s="351"/>
      <c r="N11" s="350">
        <f>متفق2013!G19</f>
        <v>0</v>
      </c>
      <c r="O11" s="351"/>
      <c r="P11" s="199" t="e">
        <f t="shared" si="5"/>
        <v>#DIV/0!</v>
      </c>
      <c r="Q11" s="199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110">
        <f>'نفقات فعلية 2010'!H18</f>
        <v>4293.1930000000002</v>
      </c>
      <c r="D12" s="378">
        <f>'منقح 2011'!H18</f>
        <v>493370.636</v>
      </c>
      <c r="E12" s="379"/>
      <c r="F12" s="378">
        <f>'نفقات فعلية 2011'!H18</f>
        <v>491316.63299999997</v>
      </c>
      <c r="G12" s="379"/>
      <c r="H12" s="380">
        <f>'مصدق 2012'!H18</f>
        <v>457384.78100000002</v>
      </c>
      <c r="I12" s="381"/>
      <c r="J12" s="380">
        <f>'منقح 2012'!H18</f>
        <v>454384.78100000002</v>
      </c>
      <c r="K12" s="381"/>
      <c r="L12" s="350">
        <f>'مقترح 2013'!H19</f>
        <v>791000</v>
      </c>
      <c r="M12" s="351"/>
      <c r="N12" s="350">
        <f>متفق2013!H19</f>
        <v>504385</v>
      </c>
      <c r="O12" s="351"/>
      <c r="P12" s="199">
        <f t="shared" si="5"/>
        <v>10.275859834522993</v>
      </c>
      <c r="Q12" s="199">
        <f t="shared" si="6"/>
        <v>11.00393787176599</v>
      </c>
      <c r="R12" s="7"/>
      <c r="S12" s="377"/>
    </row>
    <row r="13" spans="1:19" ht="15.75">
      <c r="A13" s="11"/>
      <c r="B13" s="10" t="s">
        <v>27</v>
      </c>
      <c r="C13" s="110">
        <f>'نفقات فعلية 2010'!I18</f>
        <v>118882.68</v>
      </c>
      <c r="D13" s="378">
        <f>'منقح 2011'!I18</f>
        <v>174291.5</v>
      </c>
      <c r="E13" s="379"/>
      <c r="F13" s="378">
        <f>'نفقات فعلية 2011'!I18</f>
        <v>182085.37599999999</v>
      </c>
      <c r="G13" s="379"/>
      <c r="H13" s="380">
        <f>'مصدق 2012'!I18</f>
        <v>173430.17300000001</v>
      </c>
      <c r="I13" s="381"/>
      <c r="J13" s="380">
        <f>'منقح 2012'!I18</f>
        <v>173345.17199999999</v>
      </c>
      <c r="K13" s="381"/>
      <c r="L13" s="350">
        <f>'مقترح 2013'!I19</f>
        <v>173740</v>
      </c>
      <c r="M13" s="351"/>
      <c r="N13" s="350">
        <f>متفق2013!I19</f>
        <v>173431</v>
      </c>
      <c r="O13" s="351"/>
      <c r="P13" s="199">
        <f t="shared" si="5"/>
        <v>4.7684897366284673E-4</v>
      </c>
      <c r="Q13" s="199">
        <f t="shared" si="6"/>
        <v>4.951277212381644E-2</v>
      </c>
      <c r="R13" s="7"/>
      <c r="S13" s="377"/>
    </row>
    <row r="14" spans="1:19" ht="15.75">
      <c r="A14" s="11"/>
      <c r="B14" s="12" t="s">
        <v>28</v>
      </c>
      <c r="C14" s="110">
        <f>'نفقات فعلية 2010'!J18</f>
        <v>30355.587</v>
      </c>
      <c r="D14" s="378">
        <f>'منقح 2011'!J18</f>
        <v>11039.17</v>
      </c>
      <c r="E14" s="379"/>
      <c r="F14" s="378">
        <f>'نفقات فعلية 2011'!J18</f>
        <v>8486.6059999999998</v>
      </c>
      <c r="G14" s="379"/>
      <c r="H14" s="380">
        <f>'مصدق 2012'!J18</f>
        <v>4184.6319999999996</v>
      </c>
      <c r="I14" s="381"/>
      <c r="J14" s="380">
        <f>'منقح 2012'!J18</f>
        <v>4184.6310000000003</v>
      </c>
      <c r="K14" s="381"/>
      <c r="L14" s="350">
        <f>'مقترح 2013'!J19</f>
        <v>15727</v>
      </c>
      <c r="M14" s="351"/>
      <c r="N14" s="350">
        <f>متفق2013!J19</f>
        <v>2000</v>
      </c>
      <c r="O14" s="351"/>
      <c r="P14" s="199">
        <f t="shared" si="5"/>
        <v>-52.206072122948925</v>
      </c>
      <c r="Q14" s="199">
        <f t="shared" si="6"/>
        <v>-52.206060701648482</v>
      </c>
      <c r="R14" s="7"/>
      <c r="S14" s="377"/>
    </row>
    <row r="15" spans="1:19" ht="15.75">
      <c r="A15" s="196" t="s">
        <v>29</v>
      </c>
      <c r="B15" s="200" t="s">
        <v>30</v>
      </c>
      <c r="C15" s="190">
        <f>'نفقات فعلية 2010'!N18</f>
        <v>210471.976</v>
      </c>
      <c r="D15" s="382">
        <f>'منقح 2011'!N18</f>
        <v>122120</v>
      </c>
      <c r="E15" s="383"/>
      <c r="F15" s="382">
        <f>'نفقات فعلية 2011'!N18</f>
        <v>48830.936999999998</v>
      </c>
      <c r="G15" s="383"/>
      <c r="H15" s="396">
        <f>'مصدق 2012'!N18</f>
        <v>39900</v>
      </c>
      <c r="I15" s="397"/>
      <c r="J15" s="396">
        <f>'منقح 2012'!N18</f>
        <v>102120</v>
      </c>
      <c r="K15" s="397"/>
      <c r="L15" s="365">
        <f>'مقترح 2013'!N19</f>
        <v>40000</v>
      </c>
      <c r="M15" s="366"/>
      <c r="N15" s="365">
        <f>متفق2013!N19</f>
        <v>40000</v>
      </c>
      <c r="O15" s="366"/>
      <c r="P15" s="199">
        <f t="shared" si="5"/>
        <v>0.25062656641603454</v>
      </c>
      <c r="Q15" s="199">
        <f t="shared" si="6"/>
        <v>-60.830395613004306</v>
      </c>
      <c r="R15" s="7"/>
      <c r="S15" s="8"/>
    </row>
    <row r="16" spans="1:19" ht="15.75">
      <c r="A16" s="196" t="s">
        <v>31</v>
      </c>
      <c r="B16" s="200" t="s">
        <v>32</v>
      </c>
      <c r="C16" s="201">
        <f>C6+C15</f>
        <v>604185.81499999994</v>
      </c>
      <c r="D16" s="382">
        <f>D6+D15</f>
        <v>988244.10699999996</v>
      </c>
      <c r="E16" s="383"/>
      <c r="F16" s="382">
        <f t="shared" ref="F16" si="7">F6+F15</f>
        <v>837809.20699999994</v>
      </c>
      <c r="G16" s="383"/>
      <c r="H16" s="382">
        <f t="shared" ref="H16" si="8">H6+H15</f>
        <v>855235.99300000002</v>
      </c>
      <c r="I16" s="383"/>
      <c r="J16" s="382">
        <f t="shared" ref="J16" si="9">J6+J15</f>
        <v>914533.03600000008</v>
      </c>
      <c r="K16" s="383"/>
      <c r="L16" s="363">
        <f t="shared" ref="L16" si="10">L6+L15</f>
        <v>1268716.93</v>
      </c>
      <c r="M16" s="364"/>
      <c r="N16" s="363">
        <f t="shared" ref="N16" si="11">N6+N15</f>
        <v>903701</v>
      </c>
      <c r="O16" s="364"/>
      <c r="P16" s="199">
        <f t="shared" si="5"/>
        <v>5.6668577324481273</v>
      </c>
      <c r="Q16" s="199">
        <f t="shared" si="6"/>
        <v>-1.1844335386042903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386" t="s">
        <v>1</v>
      </c>
      <c r="B18" s="355" t="s">
        <v>2</v>
      </c>
      <c r="C18" s="356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356" t="s">
        <v>5</v>
      </c>
      <c r="M18" s="107"/>
      <c r="N18" s="107"/>
      <c r="O18" s="107"/>
      <c r="P18" s="107"/>
      <c r="Q18" s="367"/>
      <c r="R18" s="107"/>
      <c r="S18" s="107"/>
    </row>
    <row r="19" spans="1:19" ht="15.75">
      <c r="A19" s="387"/>
      <c r="B19" s="357"/>
      <c r="C19" s="358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358"/>
      <c r="M19" s="107"/>
      <c r="N19" s="107"/>
      <c r="O19" s="107"/>
      <c r="P19" s="107"/>
      <c r="Q19" s="367"/>
      <c r="R19" s="107"/>
      <c r="S19" s="107"/>
    </row>
    <row r="20" spans="1:19" ht="15.75">
      <c r="A20" s="388"/>
      <c r="B20" s="359"/>
      <c r="C20" s="360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202" t="s">
        <v>40</v>
      </c>
      <c r="M20" s="107"/>
      <c r="N20" s="26"/>
      <c r="O20" s="26"/>
      <c r="P20" s="26"/>
      <c r="Q20" s="25"/>
      <c r="R20" s="107"/>
      <c r="S20" s="107"/>
    </row>
    <row r="21" spans="1:19" ht="15.75">
      <c r="A21" s="15" t="s">
        <v>19</v>
      </c>
      <c r="B21" s="343" t="s">
        <v>41</v>
      </c>
      <c r="C21" s="344"/>
      <c r="D21" s="348">
        <f>'ايراد فعلي 2010'!C18</f>
        <v>321.12900000000002</v>
      </c>
      <c r="E21" s="349"/>
      <c r="F21" s="350">
        <f>ايرادفعلي2011!C18</f>
        <v>488.50299999999999</v>
      </c>
      <c r="G21" s="351"/>
      <c r="H21" s="350">
        <f>مخطط2012!C18</f>
        <v>620</v>
      </c>
      <c r="I21" s="351"/>
      <c r="J21" s="334">
        <f>مخطط2013!C18</f>
        <v>500</v>
      </c>
      <c r="K21" s="335"/>
      <c r="L21" s="203">
        <f>(J21/H21-1)*100</f>
        <v>-19.354838709677423</v>
      </c>
      <c r="M21" s="107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2010'!D18</f>
        <v>0</v>
      </c>
      <c r="E22" s="349"/>
      <c r="F22" s="350">
        <f>ايرادفعلي2011!D18</f>
        <v>0</v>
      </c>
      <c r="G22" s="351"/>
      <c r="H22" s="350">
        <f>مخطط2012!D18</f>
        <v>0</v>
      </c>
      <c r="I22" s="351"/>
      <c r="J22" s="334">
        <f>مخطط2013!D18</f>
        <v>0</v>
      </c>
      <c r="K22" s="335"/>
      <c r="L22" s="203" t="e">
        <f t="shared" ref="L22:L26" si="12">(J22/H22-1)*100</f>
        <v>#DIV/0!</v>
      </c>
      <c r="M22" s="107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2010'!E18</f>
        <v>0</v>
      </c>
      <c r="E23" s="349"/>
      <c r="F23" s="350">
        <f>ايرادفعلي2011!E18</f>
        <v>0</v>
      </c>
      <c r="G23" s="351"/>
      <c r="H23" s="350">
        <f>مخطط2012!E18</f>
        <v>0</v>
      </c>
      <c r="I23" s="351"/>
      <c r="J23" s="334">
        <f>مخطط2013!E18</f>
        <v>0</v>
      </c>
      <c r="K23" s="335"/>
      <c r="L23" s="203" t="e">
        <f t="shared" si="12"/>
        <v>#DIV/0!</v>
      </c>
      <c r="M23" s="107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2010'!F18</f>
        <v>549.99400000000003</v>
      </c>
      <c r="E24" s="349"/>
      <c r="F24" s="350">
        <f>ايرادفعلي2011!F18</f>
        <v>539.904</v>
      </c>
      <c r="G24" s="351"/>
      <c r="H24" s="350">
        <f>مخطط2012!F18</f>
        <v>907.5</v>
      </c>
      <c r="I24" s="351"/>
      <c r="J24" s="334">
        <f>مخطط2013!F18</f>
        <v>745</v>
      </c>
      <c r="K24" s="335"/>
      <c r="L24" s="203">
        <f t="shared" si="12"/>
        <v>-17.906336088154273</v>
      </c>
      <c r="M24" s="107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2010'!G18</f>
        <v>0</v>
      </c>
      <c r="E25" s="349"/>
      <c r="F25" s="350">
        <f>ايرادفعلي2011!G18</f>
        <v>0</v>
      </c>
      <c r="G25" s="351"/>
      <c r="H25" s="350">
        <f>مخطط2012!G18</f>
        <v>30</v>
      </c>
      <c r="I25" s="351"/>
      <c r="J25" s="334">
        <f>مخطط2013!G18</f>
        <v>0</v>
      </c>
      <c r="K25" s="335"/>
      <c r="L25" s="203">
        <f t="shared" si="12"/>
        <v>-100</v>
      </c>
      <c r="M25" s="107"/>
      <c r="N25" s="25"/>
      <c r="O25" s="25"/>
      <c r="P25" s="25"/>
      <c r="Q25" s="28"/>
      <c r="R25" s="7"/>
      <c r="S25" s="8"/>
    </row>
    <row r="26" spans="1:19" ht="15.75">
      <c r="A26" s="352" t="s">
        <v>48</v>
      </c>
      <c r="B26" s="353"/>
      <c r="C26" s="354"/>
      <c r="D26" s="345">
        <f>SUM(D21:E25)</f>
        <v>871.12300000000005</v>
      </c>
      <c r="E26" s="346"/>
      <c r="F26" s="345">
        <f t="shared" ref="F26" si="13">SUM(F21:G25)</f>
        <v>1028.4069999999999</v>
      </c>
      <c r="G26" s="346"/>
      <c r="H26" s="345">
        <f t="shared" ref="H26" si="14">SUM(H21:I25)</f>
        <v>1557.5</v>
      </c>
      <c r="I26" s="346"/>
      <c r="J26" s="345">
        <f t="shared" ref="J26" si="15">SUM(J21:K25)</f>
        <v>1245</v>
      </c>
      <c r="K26" s="346"/>
      <c r="L26" s="203">
        <f t="shared" si="12"/>
        <v>-20.064205457463878</v>
      </c>
      <c r="M26" s="107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336" t="s">
        <v>64</v>
      </c>
      <c r="B28" s="337"/>
      <c r="C28" s="338"/>
      <c r="D28" s="206" t="s">
        <v>50</v>
      </c>
      <c r="E28" s="206" t="s">
        <v>51</v>
      </c>
      <c r="F28" s="206" t="s">
        <v>52</v>
      </c>
      <c r="G28" s="206" t="s">
        <v>53</v>
      </c>
      <c r="H28" s="206" t="s">
        <v>54</v>
      </c>
      <c r="I28" s="206" t="s">
        <v>55</v>
      </c>
      <c r="J28" s="206" t="s">
        <v>56</v>
      </c>
      <c r="K28" s="206" t="s">
        <v>57</v>
      </c>
      <c r="L28" s="206" t="s">
        <v>58</v>
      </c>
      <c r="M28" s="206" t="s">
        <v>59</v>
      </c>
      <c r="N28" s="206" t="s">
        <v>60</v>
      </c>
      <c r="O28" s="206" t="s">
        <v>61</v>
      </c>
      <c r="P28" s="207" t="s">
        <v>62</v>
      </c>
      <c r="Q28" s="17"/>
      <c r="R28" s="22"/>
      <c r="S28" s="1"/>
    </row>
    <row r="29" spans="1:19" ht="18">
      <c r="A29" s="339"/>
      <c r="B29" s="340"/>
      <c r="C29" s="341"/>
      <c r="D29" s="143">
        <v>33</v>
      </c>
      <c r="E29" s="143">
        <v>56</v>
      </c>
      <c r="F29" s="143">
        <v>27</v>
      </c>
      <c r="G29" s="143">
        <v>33</v>
      </c>
      <c r="H29" s="143">
        <v>42</v>
      </c>
      <c r="I29" s="143">
        <v>63</v>
      </c>
      <c r="J29" s="143">
        <v>80</v>
      </c>
      <c r="K29" s="143">
        <v>112</v>
      </c>
      <c r="L29" s="143">
        <v>274</v>
      </c>
      <c r="M29" s="144">
        <v>159</v>
      </c>
      <c r="N29" s="144">
        <v>88</v>
      </c>
      <c r="O29" s="143">
        <v>178</v>
      </c>
      <c r="P29" s="208">
        <f>SUM(D29:O29)</f>
        <v>1145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>
      <c r="A31" s="336" t="s">
        <v>282</v>
      </c>
      <c r="B31" s="337"/>
      <c r="C31" s="338"/>
      <c r="D31" s="206" t="s">
        <v>50</v>
      </c>
      <c r="E31" s="206" t="s">
        <v>51</v>
      </c>
      <c r="F31" s="206" t="s">
        <v>52</v>
      </c>
      <c r="G31" s="206" t="s">
        <v>53</v>
      </c>
      <c r="H31" s="206" t="s">
        <v>54</v>
      </c>
      <c r="I31" s="206" t="s">
        <v>55</v>
      </c>
      <c r="J31" s="206" t="s">
        <v>56</v>
      </c>
      <c r="K31" s="206" t="s">
        <v>57</v>
      </c>
      <c r="L31" s="206" t="s">
        <v>58</v>
      </c>
      <c r="M31" s="206" t="s">
        <v>59</v>
      </c>
      <c r="N31" s="206" t="s">
        <v>60</v>
      </c>
      <c r="O31" s="206" t="s">
        <v>61</v>
      </c>
      <c r="P31" s="207" t="s">
        <v>62</v>
      </c>
      <c r="Q31" s="17"/>
      <c r="R31" s="22"/>
      <c r="S31" s="1"/>
    </row>
    <row r="32" spans="1:19" ht="18">
      <c r="A32" s="339"/>
      <c r="B32" s="340"/>
      <c r="C32" s="341"/>
      <c r="D32" s="143">
        <v>28</v>
      </c>
      <c r="E32" s="143">
        <v>43</v>
      </c>
      <c r="F32" s="143">
        <v>25</v>
      </c>
      <c r="G32" s="143">
        <v>39</v>
      </c>
      <c r="H32" s="143">
        <v>46</v>
      </c>
      <c r="I32" s="143">
        <v>65</v>
      </c>
      <c r="J32" s="143">
        <v>104</v>
      </c>
      <c r="K32" s="143">
        <v>146</v>
      </c>
      <c r="L32" s="143">
        <v>466</v>
      </c>
      <c r="M32" s="144">
        <v>114</v>
      </c>
      <c r="N32" s="144">
        <v>84</v>
      </c>
      <c r="O32" s="143">
        <v>172</v>
      </c>
      <c r="P32" s="208">
        <f>SUM(D32:O32)</f>
        <v>1332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336" t="s">
        <v>283</v>
      </c>
      <c r="B34" s="337"/>
      <c r="C34" s="338"/>
      <c r="D34" s="204" t="s">
        <v>50</v>
      </c>
      <c r="E34" s="204" t="s">
        <v>51</v>
      </c>
      <c r="F34" s="204" t="s">
        <v>52</v>
      </c>
      <c r="G34" s="204" t="s">
        <v>53</v>
      </c>
      <c r="H34" s="204" t="s">
        <v>54</v>
      </c>
      <c r="I34" s="204" t="s">
        <v>55</v>
      </c>
      <c r="J34" s="204" t="s">
        <v>56</v>
      </c>
      <c r="K34" s="204" t="s">
        <v>57</v>
      </c>
      <c r="L34" s="204" t="s">
        <v>58</v>
      </c>
      <c r="M34" s="204" t="s">
        <v>59</v>
      </c>
      <c r="N34" s="204" t="s">
        <v>60</v>
      </c>
      <c r="O34" s="204" t="s">
        <v>61</v>
      </c>
      <c r="P34" s="205" t="s">
        <v>62</v>
      </c>
      <c r="Q34" s="17"/>
      <c r="R34" s="1"/>
      <c r="S34" s="24"/>
    </row>
    <row r="35" spans="1:19" ht="15.75">
      <c r="A35" s="339"/>
      <c r="B35" s="340"/>
      <c r="C35" s="341"/>
      <c r="D35" s="158">
        <f>'جدول رقم(1)2013'!C18</f>
        <v>28</v>
      </c>
      <c r="E35" s="158">
        <f>'جدول رقم(1)2013'!D18</f>
        <v>40</v>
      </c>
      <c r="F35" s="158">
        <f>'جدول رقم(1)2013'!E18</f>
        <v>25</v>
      </c>
      <c r="G35" s="158">
        <f>'جدول رقم(1)2013'!F18</f>
        <v>37</v>
      </c>
      <c r="H35" s="158">
        <f>'جدول رقم(1)2013'!G18</f>
        <v>40</v>
      </c>
      <c r="I35" s="158">
        <f>'جدول رقم(1)2013'!H18</f>
        <v>57</v>
      </c>
      <c r="J35" s="158">
        <f>'جدول رقم(1)2013'!I18</f>
        <v>100</v>
      </c>
      <c r="K35" s="158">
        <f>'جدول رقم(1)2013'!J18</f>
        <v>164</v>
      </c>
      <c r="L35" s="158">
        <f>'جدول رقم(1)2013'!K18</f>
        <v>509</v>
      </c>
      <c r="M35" s="158">
        <f>'جدول رقم(1)2013'!L18</f>
        <v>138</v>
      </c>
      <c r="N35" s="158">
        <f>'جدول رقم(1)2013'!M18</f>
        <v>105</v>
      </c>
      <c r="O35" s="158">
        <f>'جدول رقم(1)2013'!N18</f>
        <v>140</v>
      </c>
      <c r="P35" s="209">
        <f>SUM(D35:O35)</f>
        <v>1383</v>
      </c>
      <c r="Q35" s="31">
        <v>32</v>
      </c>
      <c r="R35" s="1"/>
      <c r="S35" s="24"/>
    </row>
  </sheetData>
  <sheetProtection password="CC06" sheet="1" objects="1" scenarios="1"/>
  <mergeCells count="142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P3:Q4"/>
    <mergeCell ref="D4:E4"/>
    <mergeCell ref="F4:G4"/>
    <mergeCell ref="H4:I4"/>
    <mergeCell ref="J4:K4"/>
    <mergeCell ref="L4:M4"/>
    <mergeCell ref="N4:O4"/>
    <mergeCell ref="A1:D1"/>
    <mergeCell ref="E1:S1"/>
    <mergeCell ref="A2:B2"/>
    <mergeCell ref="E2:S2"/>
    <mergeCell ref="A3:A5"/>
    <mergeCell ref="B3:B5"/>
    <mergeCell ref="D3:E3"/>
    <mergeCell ref="F3:G3"/>
    <mergeCell ref="H3:K3"/>
    <mergeCell ref="L3:O3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9" workbookViewId="0">
      <selection activeCell="Q35" sqref="Q35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304</v>
      </c>
      <c r="B1" s="384"/>
      <c r="C1" s="384"/>
      <c r="D1" s="384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386" t="s">
        <v>1</v>
      </c>
      <c r="B3" s="386" t="s">
        <v>2</v>
      </c>
      <c r="C3" s="288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355" t="s">
        <v>5</v>
      </c>
      <c r="Q3" s="356"/>
      <c r="R3" s="285"/>
      <c r="S3" s="285"/>
    </row>
    <row r="4" spans="1:19" ht="15.75">
      <c r="A4" s="387"/>
      <c r="B4" s="387"/>
      <c r="C4" s="289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359"/>
      <c r="Q4" s="360"/>
      <c r="R4" s="285"/>
      <c r="S4" s="285"/>
    </row>
    <row r="5" spans="1:19" ht="15.75">
      <c r="A5" s="388"/>
      <c r="B5" s="388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195" t="s">
        <v>17</v>
      </c>
      <c r="Q5" s="195" t="s">
        <v>18</v>
      </c>
      <c r="R5" s="285"/>
      <c r="S5" s="285"/>
    </row>
    <row r="6" spans="1:19" ht="15.75">
      <c r="A6" s="196" t="s">
        <v>19</v>
      </c>
      <c r="B6" s="197" t="s">
        <v>20</v>
      </c>
      <c r="C6" s="198">
        <f>SUM(C7:C14)</f>
        <v>0</v>
      </c>
      <c r="D6" s="382">
        <f>SUM(D7:E14)</f>
        <v>0</v>
      </c>
      <c r="E6" s="383"/>
      <c r="F6" s="382">
        <f t="shared" ref="F6" si="0">SUM(F7:G14)</f>
        <v>0</v>
      </c>
      <c r="G6" s="383"/>
      <c r="H6" s="382">
        <f t="shared" ref="H6" si="1">SUM(H7:I14)</f>
        <v>4914.665</v>
      </c>
      <c r="I6" s="383"/>
      <c r="J6" s="382">
        <f t="shared" ref="J6" si="2">SUM(J7:K14)</f>
        <v>4914.665</v>
      </c>
      <c r="K6" s="383"/>
      <c r="L6" s="363">
        <f t="shared" ref="L6" si="3">SUM(L7:M14)</f>
        <v>6363</v>
      </c>
      <c r="M6" s="364"/>
      <c r="N6" s="363">
        <f t="shared" ref="N6" si="4">SUM(N7:O14)</f>
        <v>4381</v>
      </c>
      <c r="O6" s="364"/>
      <c r="P6" s="199">
        <f>(N6/H6-1)*100</f>
        <v>-10.858624138166084</v>
      </c>
      <c r="Q6" s="199">
        <f>(N6/J6-1)*100</f>
        <v>-10.858624138166084</v>
      </c>
      <c r="R6" s="7"/>
      <c r="S6" s="8"/>
    </row>
    <row r="7" spans="1:19" ht="15.75">
      <c r="A7" s="9"/>
      <c r="B7" s="10" t="s">
        <v>21</v>
      </c>
      <c r="C7" s="287"/>
      <c r="D7" s="378"/>
      <c r="E7" s="379"/>
      <c r="F7" s="378"/>
      <c r="G7" s="379"/>
      <c r="H7" s="380">
        <f>'مصدق 2012'!C19</f>
        <v>3763.5120000000002</v>
      </c>
      <c r="I7" s="381"/>
      <c r="J7" s="380">
        <f>'منقح 2012'!C19</f>
        <v>3763.5120000000002</v>
      </c>
      <c r="K7" s="381"/>
      <c r="L7" s="350">
        <f>'مقترح 2013'!C20</f>
        <v>3706</v>
      </c>
      <c r="M7" s="351"/>
      <c r="N7" s="350">
        <f>متفق2013!C20</f>
        <v>3285</v>
      </c>
      <c r="O7" s="351"/>
      <c r="P7" s="199">
        <f t="shared" ref="P7:P16" si="5">(N7/H7-1)*100</f>
        <v>-12.714507088060301</v>
      </c>
      <c r="Q7" s="199">
        <f t="shared" ref="Q7:Q16" si="6">(N7/J7-1)*100</f>
        <v>-12.714507088060301</v>
      </c>
      <c r="R7" s="7"/>
      <c r="S7" s="377"/>
    </row>
    <row r="8" spans="1:19" ht="15.75">
      <c r="A8" s="11"/>
      <c r="B8" s="10" t="s">
        <v>22</v>
      </c>
      <c r="C8" s="287"/>
      <c r="D8" s="378"/>
      <c r="E8" s="379"/>
      <c r="F8" s="378"/>
      <c r="G8" s="379"/>
      <c r="H8" s="380">
        <f>'مصدق 2012'!D19</f>
        <v>803.74099999999999</v>
      </c>
      <c r="I8" s="381"/>
      <c r="J8" s="380">
        <f>'منقح 2012'!D19</f>
        <v>803.74099999999999</v>
      </c>
      <c r="K8" s="381"/>
      <c r="L8" s="350">
        <f>'مقترح 2013'!D20</f>
        <v>1877</v>
      </c>
      <c r="M8" s="351"/>
      <c r="N8" s="350">
        <f>متفق2013!D20</f>
        <v>746</v>
      </c>
      <c r="O8" s="351"/>
      <c r="P8" s="199">
        <f t="shared" si="5"/>
        <v>-7.184030676548792</v>
      </c>
      <c r="Q8" s="199">
        <f t="shared" si="6"/>
        <v>-7.184030676548792</v>
      </c>
      <c r="R8" s="7"/>
      <c r="S8" s="377"/>
    </row>
    <row r="9" spans="1:19" ht="15.75">
      <c r="A9" s="11"/>
      <c r="B9" s="10" t="s">
        <v>23</v>
      </c>
      <c r="C9" s="287"/>
      <c r="D9" s="378"/>
      <c r="E9" s="379"/>
      <c r="F9" s="378"/>
      <c r="G9" s="379"/>
      <c r="H9" s="380">
        <f>'مصدق 2012'!E19</f>
        <v>0</v>
      </c>
      <c r="I9" s="381"/>
      <c r="J9" s="380">
        <f>'منقح 2012'!E19</f>
        <v>0</v>
      </c>
      <c r="K9" s="381"/>
      <c r="L9" s="350">
        <f>'مقترح 2013'!E20</f>
        <v>0</v>
      </c>
      <c r="M9" s="351"/>
      <c r="N9" s="350">
        <f>متفق2013!E20</f>
        <v>0</v>
      </c>
      <c r="O9" s="351"/>
      <c r="P9" s="199" t="e">
        <f t="shared" si="5"/>
        <v>#DIV/0!</v>
      </c>
      <c r="Q9" s="199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287"/>
      <c r="D10" s="378"/>
      <c r="E10" s="379"/>
      <c r="F10" s="378"/>
      <c r="G10" s="379"/>
      <c r="H10" s="380">
        <f>'مصدق 2012'!F19</f>
        <v>0</v>
      </c>
      <c r="I10" s="381"/>
      <c r="J10" s="380">
        <f>'منقح 2012'!F19</f>
        <v>0</v>
      </c>
      <c r="K10" s="381"/>
      <c r="L10" s="350">
        <f>'مقترح 2013'!F20</f>
        <v>0</v>
      </c>
      <c r="M10" s="351"/>
      <c r="N10" s="350">
        <f>متفق2013!F20</f>
        <v>0</v>
      </c>
      <c r="O10" s="351"/>
      <c r="P10" s="199" t="e">
        <f t="shared" si="5"/>
        <v>#DIV/0!</v>
      </c>
      <c r="Q10" s="199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287"/>
      <c r="D11" s="378"/>
      <c r="E11" s="379"/>
      <c r="F11" s="378"/>
      <c r="G11" s="379"/>
      <c r="H11" s="380">
        <f>'مصدق 2012'!G19</f>
        <v>0</v>
      </c>
      <c r="I11" s="381"/>
      <c r="J11" s="380">
        <f>'منقح 2012'!G19</f>
        <v>0</v>
      </c>
      <c r="K11" s="381"/>
      <c r="L11" s="350">
        <f>'مقترح 2013'!G20</f>
        <v>0</v>
      </c>
      <c r="M11" s="351"/>
      <c r="N11" s="350">
        <f>متفق2013!G20</f>
        <v>0</v>
      </c>
      <c r="O11" s="351"/>
      <c r="P11" s="199" t="e">
        <f t="shared" si="5"/>
        <v>#DIV/0!</v>
      </c>
      <c r="Q11" s="199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287"/>
      <c r="D12" s="378"/>
      <c r="E12" s="379"/>
      <c r="F12" s="378"/>
      <c r="G12" s="379"/>
      <c r="H12" s="380">
        <f>'مصدق 2012'!H19</f>
        <v>0</v>
      </c>
      <c r="I12" s="381"/>
      <c r="J12" s="380">
        <f>'منقح 2012'!H19</f>
        <v>0</v>
      </c>
      <c r="K12" s="381"/>
      <c r="L12" s="350">
        <f>'مقترح 2013'!H20</f>
        <v>0</v>
      </c>
      <c r="M12" s="351"/>
      <c r="N12" s="350">
        <f>متفق2013!H20</f>
        <v>0</v>
      </c>
      <c r="O12" s="351"/>
      <c r="P12" s="199" t="e">
        <f t="shared" si="5"/>
        <v>#DIV/0!</v>
      </c>
      <c r="Q12" s="199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287"/>
      <c r="D13" s="378"/>
      <c r="E13" s="379"/>
      <c r="F13" s="378"/>
      <c r="G13" s="379"/>
      <c r="H13" s="380">
        <f>'مصدق 2012'!I19</f>
        <v>49.655000000000001</v>
      </c>
      <c r="I13" s="381"/>
      <c r="J13" s="380">
        <f>'منقح 2012'!I19</f>
        <v>49.655000000000001</v>
      </c>
      <c r="K13" s="381"/>
      <c r="L13" s="350">
        <f>'مقترح 2013'!I20</f>
        <v>75</v>
      </c>
      <c r="M13" s="351"/>
      <c r="N13" s="350">
        <f>متفق2013!I20</f>
        <v>100</v>
      </c>
      <c r="O13" s="351"/>
      <c r="P13" s="199">
        <f t="shared" si="5"/>
        <v>101.3895881582922</v>
      </c>
      <c r="Q13" s="199">
        <f t="shared" si="6"/>
        <v>101.3895881582922</v>
      </c>
      <c r="R13" s="7"/>
      <c r="S13" s="377"/>
    </row>
    <row r="14" spans="1:19" ht="15.75">
      <c r="A14" s="11"/>
      <c r="B14" s="12" t="s">
        <v>28</v>
      </c>
      <c r="C14" s="287"/>
      <c r="D14" s="378"/>
      <c r="E14" s="379"/>
      <c r="F14" s="378"/>
      <c r="G14" s="379"/>
      <c r="H14" s="380">
        <f>'مصدق 2012'!J19</f>
        <v>297.75700000000001</v>
      </c>
      <c r="I14" s="381"/>
      <c r="J14" s="380">
        <f>'منقح 2012'!J19</f>
        <v>297.75700000000001</v>
      </c>
      <c r="K14" s="381"/>
      <c r="L14" s="350">
        <f>'مقترح 2013'!J20</f>
        <v>705</v>
      </c>
      <c r="M14" s="351"/>
      <c r="N14" s="350">
        <f>متفق2013!J20</f>
        <v>250</v>
      </c>
      <c r="O14" s="351"/>
      <c r="P14" s="199">
        <f t="shared" si="5"/>
        <v>-16.03891764089509</v>
      </c>
      <c r="Q14" s="199">
        <f t="shared" si="6"/>
        <v>-16.03891764089509</v>
      </c>
      <c r="R14" s="7"/>
      <c r="S14" s="377"/>
    </row>
    <row r="15" spans="1:19" ht="15.75">
      <c r="A15" s="196" t="s">
        <v>29</v>
      </c>
      <c r="B15" s="200" t="s">
        <v>30</v>
      </c>
      <c r="C15" s="290"/>
      <c r="D15" s="382"/>
      <c r="E15" s="383"/>
      <c r="F15" s="382"/>
      <c r="G15" s="383"/>
      <c r="H15" s="396">
        <f>'مصدق 2012'!N19</f>
        <v>0</v>
      </c>
      <c r="I15" s="397"/>
      <c r="J15" s="396">
        <f>'منقح 2012'!N19</f>
        <v>0</v>
      </c>
      <c r="K15" s="397"/>
      <c r="L15" s="365">
        <f>'مقترح 2013'!N20</f>
        <v>0</v>
      </c>
      <c r="M15" s="366"/>
      <c r="N15" s="365">
        <f>متفق2013!N20</f>
        <v>0</v>
      </c>
      <c r="O15" s="366"/>
      <c r="P15" s="199" t="e">
        <f t="shared" si="5"/>
        <v>#DIV/0!</v>
      </c>
      <c r="Q15" s="199" t="e">
        <f t="shared" si="6"/>
        <v>#DIV/0!</v>
      </c>
      <c r="R15" s="7"/>
      <c r="S15" s="8"/>
    </row>
    <row r="16" spans="1:19" ht="15.75">
      <c r="A16" s="196" t="s">
        <v>31</v>
      </c>
      <c r="B16" s="200" t="s">
        <v>32</v>
      </c>
      <c r="C16" s="201">
        <f>C6+C15</f>
        <v>0</v>
      </c>
      <c r="D16" s="382">
        <f>D6+D15</f>
        <v>0</v>
      </c>
      <c r="E16" s="383"/>
      <c r="F16" s="382">
        <f t="shared" ref="F16" si="7">F6+F15</f>
        <v>0</v>
      </c>
      <c r="G16" s="383"/>
      <c r="H16" s="382">
        <f t="shared" ref="H16" si="8">H6+H15</f>
        <v>4914.665</v>
      </c>
      <c r="I16" s="383"/>
      <c r="J16" s="382">
        <f t="shared" ref="J16" si="9">J6+J15</f>
        <v>4914.665</v>
      </c>
      <c r="K16" s="383"/>
      <c r="L16" s="363">
        <f t="shared" ref="L16" si="10">L6+L15</f>
        <v>6363</v>
      </c>
      <c r="M16" s="364"/>
      <c r="N16" s="363">
        <f t="shared" ref="N16" si="11">N6+N15</f>
        <v>4381</v>
      </c>
      <c r="O16" s="364"/>
      <c r="P16" s="199">
        <f t="shared" si="5"/>
        <v>-10.858624138166084</v>
      </c>
      <c r="Q16" s="199">
        <f t="shared" si="6"/>
        <v>-10.858624138166084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386" t="s">
        <v>1</v>
      </c>
      <c r="B18" s="355" t="s">
        <v>2</v>
      </c>
      <c r="C18" s="356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356" t="s">
        <v>5</v>
      </c>
      <c r="M18" s="285"/>
      <c r="N18" s="285"/>
      <c r="O18" s="285"/>
      <c r="P18" s="285"/>
      <c r="Q18" s="367"/>
      <c r="R18" s="285"/>
      <c r="S18" s="285"/>
    </row>
    <row r="19" spans="1:19" ht="15.75">
      <c r="A19" s="387"/>
      <c r="B19" s="357"/>
      <c r="C19" s="358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358"/>
      <c r="M19" s="285"/>
      <c r="N19" s="285"/>
      <c r="O19" s="285"/>
      <c r="P19" s="285"/>
      <c r="Q19" s="367"/>
      <c r="R19" s="285"/>
      <c r="S19" s="285"/>
    </row>
    <row r="20" spans="1:19" ht="15.75">
      <c r="A20" s="388"/>
      <c r="B20" s="359"/>
      <c r="C20" s="360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286" t="s">
        <v>40</v>
      </c>
      <c r="M20" s="285"/>
      <c r="N20" s="26"/>
      <c r="O20" s="26"/>
      <c r="P20" s="26"/>
      <c r="Q20" s="25"/>
      <c r="R20" s="285"/>
      <c r="S20" s="285"/>
    </row>
    <row r="21" spans="1:19" ht="15.75">
      <c r="A21" s="15" t="s">
        <v>19</v>
      </c>
      <c r="B21" s="343" t="s">
        <v>41</v>
      </c>
      <c r="C21" s="344"/>
      <c r="D21" s="348"/>
      <c r="E21" s="349"/>
      <c r="F21" s="350"/>
      <c r="G21" s="351"/>
      <c r="H21" s="350"/>
      <c r="I21" s="351"/>
      <c r="J21" s="334">
        <f>مخطط2013!C19</f>
        <v>14</v>
      </c>
      <c r="K21" s="335"/>
      <c r="L21" s="203" t="e">
        <f>(J21/H21-1)*100</f>
        <v>#DIV/0!</v>
      </c>
      <c r="M21" s="285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/>
      <c r="E22" s="349"/>
      <c r="F22" s="350"/>
      <c r="G22" s="351"/>
      <c r="H22" s="350"/>
      <c r="I22" s="351"/>
      <c r="J22" s="334">
        <f>مخطط2013!D19</f>
        <v>0</v>
      </c>
      <c r="K22" s="335"/>
      <c r="L22" s="203" t="e">
        <f t="shared" ref="L22:L26" si="12">(J22/H22-1)*100</f>
        <v>#DIV/0!</v>
      </c>
      <c r="M22" s="285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/>
      <c r="E23" s="349"/>
      <c r="F23" s="350"/>
      <c r="G23" s="351"/>
      <c r="H23" s="350"/>
      <c r="I23" s="351"/>
      <c r="J23" s="334">
        <f>مخطط2013!E19</f>
        <v>0</v>
      </c>
      <c r="K23" s="335"/>
      <c r="L23" s="203" t="e">
        <f t="shared" si="12"/>
        <v>#DIV/0!</v>
      </c>
      <c r="M23" s="285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/>
      <c r="E24" s="349"/>
      <c r="F24" s="350"/>
      <c r="G24" s="351"/>
      <c r="H24" s="350"/>
      <c r="I24" s="351"/>
      <c r="J24" s="334">
        <f>مخطط2013!F19</f>
        <v>0</v>
      </c>
      <c r="K24" s="335"/>
      <c r="L24" s="203" t="e">
        <f t="shared" si="12"/>
        <v>#DIV/0!</v>
      </c>
      <c r="M24" s="285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/>
      <c r="E25" s="349"/>
      <c r="F25" s="350"/>
      <c r="G25" s="351"/>
      <c r="H25" s="350"/>
      <c r="I25" s="351"/>
      <c r="J25" s="334">
        <f>مخطط2013!G19</f>
        <v>0</v>
      </c>
      <c r="K25" s="335"/>
      <c r="L25" s="203" t="e">
        <f t="shared" si="12"/>
        <v>#DIV/0!</v>
      </c>
      <c r="M25" s="285"/>
      <c r="N25" s="25"/>
      <c r="O25" s="25"/>
      <c r="P25" s="25"/>
      <c r="Q25" s="28"/>
      <c r="R25" s="7"/>
      <c r="S25" s="8"/>
    </row>
    <row r="26" spans="1:19" ht="15.75">
      <c r="A26" s="352" t="s">
        <v>48</v>
      </c>
      <c r="B26" s="353"/>
      <c r="C26" s="354"/>
      <c r="D26" s="345">
        <f>SUM(D21:E25)</f>
        <v>0</v>
      </c>
      <c r="E26" s="346"/>
      <c r="F26" s="345">
        <f t="shared" ref="F26" si="13">SUM(F21:G25)</f>
        <v>0</v>
      </c>
      <c r="G26" s="346"/>
      <c r="H26" s="345">
        <f t="shared" ref="H26" si="14">SUM(H21:I25)</f>
        <v>0</v>
      </c>
      <c r="I26" s="346"/>
      <c r="J26" s="345">
        <f t="shared" ref="J26" si="15">SUM(J21:K25)</f>
        <v>14</v>
      </c>
      <c r="K26" s="346"/>
      <c r="L26" s="203" t="e">
        <f t="shared" si="12"/>
        <v>#DIV/0!</v>
      </c>
      <c r="M26" s="285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336" t="s">
        <v>64</v>
      </c>
      <c r="B28" s="337"/>
      <c r="C28" s="338"/>
      <c r="D28" s="206" t="s">
        <v>50</v>
      </c>
      <c r="E28" s="206" t="s">
        <v>51</v>
      </c>
      <c r="F28" s="206" t="s">
        <v>52</v>
      </c>
      <c r="G28" s="206" t="s">
        <v>53</v>
      </c>
      <c r="H28" s="206" t="s">
        <v>54</v>
      </c>
      <c r="I28" s="206" t="s">
        <v>55</v>
      </c>
      <c r="J28" s="206" t="s">
        <v>56</v>
      </c>
      <c r="K28" s="206" t="s">
        <v>57</v>
      </c>
      <c r="L28" s="206" t="s">
        <v>58</v>
      </c>
      <c r="M28" s="206" t="s">
        <v>59</v>
      </c>
      <c r="N28" s="206" t="s">
        <v>60</v>
      </c>
      <c r="O28" s="206" t="s">
        <v>61</v>
      </c>
      <c r="P28" s="207" t="s">
        <v>62</v>
      </c>
      <c r="Q28" s="17"/>
      <c r="R28" s="22"/>
      <c r="S28" s="1"/>
    </row>
    <row r="29" spans="1:19" ht="18">
      <c r="A29" s="339"/>
      <c r="B29" s="340"/>
      <c r="C29" s="341"/>
      <c r="D29" s="143"/>
      <c r="E29" s="143"/>
      <c r="F29" s="143"/>
      <c r="G29" s="143"/>
      <c r="H29" s="143"/>
      <c r="I29" s="143"/>
      <c r="J29" s="143"/>
      <c r="K29" s="143"/>
      <c r="L29" s="143"/>
      <c r="M29" s="144"/>
      <c r="N29" s="144"/>
      <c r="O29" s="143"/>
      <c r="P29" s="208">
        <f>SUM(D29:O29)</f>
        <v>0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>
      <c r="A31" s="336" t="s">
        <v>282</v>
      </c>
      <c r="B31" s="337"/>
      <c r="C31" s="338"/>
      <c r="D31" s="206" t="s">
        <v>50</v>
      </c>
      <c r="E31" s="206" t="s">
        <v>51</v>
      </c>
      <c r="F31" s="206" t="s">
        <v>52</v>
      </c>
      <c r="G31" s="206" t="s">
        <v>53</v>
      </c>
      <c r="H31" s="206" t="s">
        <v>54</v>
      </c>
      <c r="I31" s="206" t="s">
        <v>55</v>
      </c>
      <c r="J31" s="206" t="s">
        <v>56</v>
      </c>
      <c r="K31" s="206" t="s">
        <v>57</v>
      </c>
      <c r="L31" s="206" t="s">
        <v>58</v>
      </c>
      <c r="M31" s="206" t="s">
        <v>59</v>
      </c>
      <c r="N31" s="206" t="s">
        <v>60</v>
      </c>
      <c r="O31" s="206" t="s">
        <v>61</v>
      </c>
      <c r="P31" s="207" t="s">
        <v>62</v>
      </c>
      <c r="Q31" s="17"/>
      <c r="R31" s="22"/>
      <c r="S31" s="1"/>
    </row>
    <row r="32" spans="1:19" ht="18">
      <c r="A32" s="339"/>
      <c r="B32" s="340"/>
      <c r="C32" s="341"/>
      <c r="D32" s="143"/>
      <c r="E32" s="143"/>
      <c r="F32" s="143"/>
      <c r="G32" s="143"/>
      <c r="H32" s="143"/>
      <c r="I32" s="143"/>
      <c r="J32" s="143"/>
      <c r="K32" s="143"/>
      <c r="L32" s="143"/>
      <c r="M32" s="144"/>
      <c r="N32" s="144"/>
      <c r="O32" s="143"/>
      <c r="P32" s="208">
        <f>SUM(D32:O32)</f>
        <v>0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336" t="s">
        <v>283</v>
      </c>
      <c r="B34" s="337"/>
      <c r="C34" s="338"/>
      <c r="D34" s="204" t="s">
        <v>50</v>
      </c>
      <c r="E34" s="204" t="s">
        <v>51</v>
      </c>
      <c r="F34" s="204" t="s">
        <v>52</v>
      </c>
      <c r="G34" s="204" t="s">
        <v>53</v>
      </c>
      <c r="H34" s="204" t="s">
        <v>54</v>
      </c>
      <c r="I34" s="204" t="s">
        <v>55</v>
      </c>
      <c r="J34" s="204" t="s">
        <v>56</v>
      </c>
      <c r="K34" s="204" t="s">
        <v>57</v>
      </c>
      <c r="L34" s="204" t="s">
        <v>58</v>
      </c>
      <c r="M34" s="204" t="s">
        <v>59</v>
      </c>
      <c r="N34" s="204" t="s">
        <v>60</v>
      </c>
      <c r="O34" s="204" t="s">
        <v>61</v>
      </c>
      <c r="P34" s="205" t="s">
        <v>62</v>
      </c>
      <c r="Q34" s="17"/>
      <c r="R34" s="1"/>
      <c r="S34" s="24"/>
    </row>
    <row r="35" spans="1:19" ht="15.75">
      <c r="A35" s="339"/>
      <c r="B35" s="340"/>
      <c r="C35" s="341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209">
        <f>SUM(D35:O35)</f>
        <v>0</v>
      </c>
      <c r="Q35" s="31">
        <v>33</v>
      </c>
      <c r="R35" s="1"/>
      <c r="S35" s="24"/>
    </row>
  </sheetData>
  <sheetProtection password="CC06" sheet="1" objects="1" scenarios="1"/>
  <mergeCells count="142">
    <mergeCell ref="P3:Q4"/>
    <mergeCell ref="D4:E4"/>
    <mergeCell ref="F4:G4"/>
    <mergeCell ref="H4:I4"/>
    <mergeCell ref="J4:K4"/>
    <mergeCell ref="L4:M4"/>
    <mergeCell ref="N4:O4"/>
    <mergeCell ref="A1:D1"/>
    <mergeCell ref="E1:S1"/>
    <mergeCell ref="A2:B2"/>
    <mergeCell ref="E2:S2"/>
    <mergeCell ref="A3:A5"/>
    <mergeCell ref="B3:B5"/>
    <mergeCell ref="D3:E3"/>
    <mergeCell ref="F3:G3"/>
    <mergeCell ref="H3:K3"/>
    <mergeCell ref="L3:O3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6" workbookViewId="0">
      <selection activeCell="Q35" sqref="Q35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305</v>
      </c>
      <c r="B1" s="384"/>
      <c r="C1" s="384"/>
      <c r="D1" s="384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386" t="s">
        <v>1</v>
      </c>
      <c r="B3" s="386" t="s">
        <v>2</v>
      </c>
      <c r="C3" s="288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355" t="s">
        <v>5</v>
      </c>
      <c r="Q3" s="356"/>
      <c r="R3" s="285"/>
      <c r="S3" s="285"/>
    </row>
    <row r="4" spans="1:19" ht="15.75">
      <c r="A4" s="387"/>
      <c r="B4" s="387"/>
      <c r="C4" s="289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359"/>
      <c r="Q4" s="360"/>
      <c r="R4" s="285"/>
      <c r="S4" s="285"/>
    </row>
    <row r="5" spans="1:19" ht="15.75">
      <c r="A5" s="388"/>
      <c r="B5" s="388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195" t="s">
        <v>17</v>
      </c>
      <c r="Q5" s="195" t="s">
        <v>18</v>
      </c>
      <c r="R5" s="285"/>
      <c r="S5" s="285"/>
    </row>
    <row r="6" spans="1:19" ht="15.75">
      <c r="A6" s="196" t="s">
        <v>19</v>
      </c>
      <c r="B6" s="197" t="s">
        <v>20</v>
      </c>
      <c r="C6" s="198">
        <f>SUM(C7:C14)</f>
        <v>0</v>
      </c>
      <c r="D6" s="382">
        <f>SUM(D7:E14)</f>
        <v>0</v>
      </c>
      <c r="E6" s="383"/>
      <c r="F6" s="382">
        <f t="shared" ref="F6" si="0">SUM(F7:G14)</f>
        <v>0</v>
      </c>
      <c r="G6" s="383"/>
      <c r="H6" s="382">
        <f t="shared" ref="H6" si="1">SUM(H7:I14)</f>
        <v>7835.8060000000005</v>
      </c>
      <c r="I6" s="383"/>
      <c r="J6" s="382">
        <f t="shared" ref="J6" si="2">SUM(J7:K14)</f>
        <v>7835.8060000000005</v>
      </c>
      <c r="K6" s="383"/>
      <c r="L6" s="363">
        <f t="shared" ref="L6" si="3">SUM(L7:M14)</f>
        <v>13812.054000000002</v>
      </c>
      <c r="M6" s="364"/>
      <c r="N6" s="363">
        <f t="shared" ref="N6" si="4">SUM(N7:O14)</f>
        <v>8748</v>
      </c>
      <c r="O6" s="364"/>
      <c r="P6" s="199">
        <f>(N6/H6-1)*100</f>
        <v>11.641355082042605</v>
      </c>
      <c r="Q6" s="199">
        <f>(N6/J6-1)*100</f>
        <v>11.641355082042605</v>
      </c>
      <c r="R6" s="7"/>
      <c r="S6" s="8"/>
    </row>
    <row r="7" spans="1:19" ht="15.75">
      <c r="A7" s="9"/>
      <c r="B7" s="10" t="s">
        <v>21</v>
      </c>
      <c r="C7" s="287"/>
      <c r="D7" s="378"/>
      <c r="E7" s="379"/>
      <c r="F7" s="378"/>
      <c r="G7" s="379"/>
      <c r="H7" s="380">
        <f>'مصدق 2012'!C20</f>
        <v>4137.1310000000003</v>
      </c>
      <c r="I7" s="381"/>
      <c r="J7" s="380">
        <f>'منقح 2012'!C20</f>
        <v>4137.1310000000003</v>
      </c>
      <c r="K7" s="381"/>
      <c r="L7" s="350">
        <f>'مقترح 2013'!C21</f>
        <v>8238.3790000000008</v>
      </c>
      <c r="M7" s="351"/>
      <c r="N7" s="350">
        <f>متفق2013!C21</f>
        <v>6463</v>
      </c>
      <c r="O7" s="351"/>
      <c r="P7" s="199">
        <f t="shared" ref="P7:P16" si="5">(N7/H7-1)*100</f>
        <v>56.219370380101566</v>
      </c>
      <c r="Q7" s="199">
        <f t="shared" ref="Q7:Q16" si="6">(N7/J7-1)*100</f>
        <v>56.219370380101566</v>
      </c>
      <c r="R7" s="7"/>
      <c r="S7" s="377"/>
    </row>
    <row r="8" spans="1:19" ht="15.75">
      <c r="A8" s="11"/>
      <c r="B8" s="10" t="s">
        <v>22</v>
      </c>
      <c r="C8" s="287"/>
      <c r="D8" s="378"/>
      <c r="E8" s="379"/>
      <c r="F8" s="378"/>
      <c r="G8" s="379"/>
      <c r="H8" s="380">
        <f>'مصدق 2012'!D20</f>
        <v>2255.953</v>
      </c>
      <c r="I8" s="381"/>
      <c r="J8" s="380">
        <f>'منقح 2012'!D20</f>
        <v>2255.953</v>
      </c>
      <c r="K8" s="381"/>
      <c r="L8" s="350">
        <f>'مقترح 2013'!D21</f>
        <v>3359.0549999999998</v>
      </c>
      <c r="M8" s="351"/>
      <c r="N8" s="350">
        <f>متفق2013!D21</f>
        <v>1935</v>
      </c>
      <c r="O8" s="351"/>
      <c r="P8" s="199">
        <f t="shared" si="5"/>
        <v>-14.226936465431683</v>
      </c>
      <c r="Q8" s="199">
        <f t="shared" si="6"/>
        <v>-14.226936465431683</v>
      </c>
      <c r="R8" s="7"/>
      <c r="S8" s="377"/>
    </row>
    <row r="9" spans="1:19" ht="15.75">
      <c r="A9" s="11"/>
      <c r="B9" s="10" t="s">
        <v>23</v>
      </c>
      <c r="C9" s="287"/>
      <c r="D9" s="378"/>
      <c r="E9" s="379"/>
      <c r="F9" s="378"/>
      <c r="G9" s="379"/>
      <c r="H9" s="380">
        <f>'مصدق 2012'!E20</f>
        <v>0</v>
      </c>
      <c r="I9" s="381"/>
      <c r="J9" s="380">
        <f>'منقح 2012'!E20</f>
        <v>0</v>
      </c>
      <c r="K9" s="381"/>
      <c r="L9" s="350">
        <f>'مقترح 2013'!E21</f>
        <v>0</v>
      </c>
      <c r="M9" s="351"/>
      <c r="N9" s="350">
        <f>متفق2013!E21</f>
        <v>0</v>
      </c>
      <c r="O9" s="351"/>
      <c r="P9" s="199" t="e">
        <f t="shared" si="5"/>
        <v>#DIV/0!</v>
      </c>
      <c r="Q9" s="199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287"/>
      <c r="D10" s="378"/>
      <c r="E10" s="379"/>
      <c r="F10" s="378"/>
      <c r="G10" s="379"/>
      <c r="H10" s="380">
        <f>'مصدق 2012'!F20</f>
        <v>0</v>
      </c>
      <c r="I10" s="381"/>
      <c r="J10" s="380">
        <f>'منقح 2012'!F20</f>
        <v>0</v>
      </c>
      <c r="K10" s="381"/>
      <c r="L10" s="350">
        <f>'مقترح 2013'!F21</f>
        <v>0</v>
      </c>
      <c r="M10" s="351"/>
      <c r="N10" s="350">
        <f>متفق2013!F21</f>
        <v>0</v>
      </c>
      <c r="O10" s="351"/>
      <c r="P10" s="199" t="e">
        <f t="shared" si="5"/>
        <v>#DIV/0!</v>
      </c>
      <c r="Q10" s="199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287"/>
      <c r="D11" s="378"/>
      <c r="E11" s="379"/>
      <c r="F11" s="378"/>
      <c r="G11" s="379"/>
      <c r="H11" s="380">
        <f>'مصدق 2012'!G20</f>
        <v>0</v>
      </c>
      <c r="I11" s="381"/>
      <c r="J11" s="380">
        <f>'منقح 2012'!G20</f>
        <v>0</v>
      </c>
      <c r="K11" s="381"/>
      <c r="L11" s="350">
        <f>'مقترح 2013'!G21</f>
        <v>0</v>
      </c>
      <c r="M11" s="351"/>
      <c r="N11" s="350">
        <f>متفق2013!G21</f>
        <v>0</v>
      </c>
      <c r="O11" s="351"/>
      <c r="P11" s="199" t="e">
        <f t="shared" si="5"/>
        <v>#DIV/0!</v>
      </c>
      <c r="Q11" s="199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287"/>
      <c r="D12" s="378"/>
      <c r="E12" s="379"/>
      <c r="F12" s="378"/>
      <c r="G12" s="379"/>
      <c r="H12" s="380">
        <f>'مصدق 2012'!H20</f>
        <v>0</v>
      </c>
      <c r="I12" s="381"/>
      <c r="J12" s="380">
        <f>'منقح 2012'!H20</f>
        <v>0</v>
      </c>
      <c r="K12" s="381"/>
      <c r="L12" s="350">
        <f>'مقترح 2013'!H21</f>
        <v>0</v>
      </c>
      <c r="M12" s="351"/>
      <c r="N12" s="350">
        <f>متفق2013!H21</f>
        <v>0</v>
      </c>
      <c r="O12" s="351"/>
      <c r="P12" s="199" t="e">
        <f t="shared" si="5"/>
        <v>#DIV/0!</v>
      </c>
      <c r="Q12" s="199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287"/>
      <c r="D13" s="378"/>
      <c r="E13" s="379"/>
      <c r="F13" s="378"/>
      <c r="G13" s="379"/>
      <c r="H13" s="380">
        <f>'مصدق 2012'!I20</f>
        <v>198.62</v>
      </c>
      <c r="I13" s="381"/>
      <c r="J13" s="380">
        <f>'منقح 2012'!I20</f>
        <v>198.62</v>
      </c>
      <c r="K13" s="381"/>
      <c r="L13" s="350">
        <f>'مقترح 2013'!I21</f>
        <v>198.62</v>
      </c>
      <c r="M13" s="351"/>
      <c r="N13" s="350">
        <f>متفق2013!I21</f>
        <v>100</v>
      </c>
      <c r="O13" s="351"/>
      <c r="P13" s="199">
        <f t="shared" si="5"/>
        <v>-49.652602960426947</v>
      </c>
      <c r="Q13" s="199">
        <f t="shared" si="6"/>
        <v>-49.652602960426947</v>
      </c>
      <c r="R13" s="7"/>
      <c r="S13" s="377"/>
    </row>
    <row r="14" spans="1:19" ht="15.75">
      <c r="A14" s="11"/>
      <c r="B14" s="12" t="s">
        <v>28</v>
      </c>
      <c r="C14" s="287"/>
      <c r="D14" s="378"/>
      <c r="E14" s="379"/>
      <c r="F14" s="378"/>
      <c r="G14" s="379"/>
      <c r="H14" s="380">
        <f>'مصدق 2012'!J20</f>
        <v>1244.1020000000001</v>
      </c>
      <c r="I14" s="381"/>
      <c r="J14" s="380">
        <f>'منقح 2012'!J20</f>
        <v>1244.1020000000001</v>
      </c>
      <c r="K14" s="381"/>
      <c r="L14" s="350">
        <f>'مقترح 2013'!J21</f>
        <v>2016</v>
      </c>
      <c r="M14" s="351"/>
      <c r="N14" s="350">
        <f>متفق2013!J21</f>
        <v>250</v>
      </c>
      <c r="O14" s="351"/>
      <c r="P14" s="199">
        <f t="shared" si="5"/>
        <v>-79.905184623125763</v>
      </c>
      <c r="Q14" s="199">
        <f t="shared" si="6"/>
        <v>-79.905184623125763</v>
      </c>
      <c r="R14" s="7"/>
      <c r="S14" s="377"/>
    </row>
    <row r="15" spans="1:19" ht="15.75">
      <c r="A15" s="196" t="s">
        <v>29</v>
      </c>
      <c r="B15" s="200" t="s">
        <v>30</v>
      </c>
      <c r="C15" s="290"/>
      <c r="D15" s="382"/>
      <c r="E15" s="383"/>
      <c r="F15" s="382"/>
      <c r="G15" s="383"/>
      <c r="H15" s="396">
        <f>'مصدق 2012'!N20</f>
        <v>0</v>
      </c>
      <c r="I15" s="397"/>
      <c r="J15" s="396">
        <f>'منقح 2012'!N20</f>
        <v>0</v>
      </c>
      <c r="K15" s="397"/>
      <c r="L15" s="365">
        <f>'مقترح 2013'!N21</f>
        <v>0</v>
      </c>
      <c r="M15" s="366"/>
      <c r="N15" s="365">
        <f>متفق2013!N21</f>
        <v>0</v>
      </c>
      <c r="O15" s="366"/>
      <c r="P15" s="199" t="e">
        <f t="shared" si="5"/>
        <v>#DIV/0!</v>
      </c>
      <c r="Q15" s="199" t="e">
        <f t="shared" si="6"/>
        <v>#DIV/0!</v>
      </c>
      <c r="R15" s="7"/>
      <c r="S15" s="8"/>
    </row>
    <row r="16" spans="1:19" ht="15.75">
      <c r="A16" s="196" t="s">
        <v>31</v>
      </c>
      <c r="B16" s="200" t="s">
        <v>32</v>
      </c>
      <c r="C16" s="201">
        <f>C6+C15</f>
        <v>0</v>
      </c>
      <c r="D16" s="382">
        <f>D6+D15</f>
        <v>0</v>
      </c>
      <c r="E16" s="383"/>
      <c r="F16" s="382">
        <f t="shared" ref="F16" si="7">F6+F15</f>
        <v>0</v>
      </c>
      <c r="G16" s="383"/>
      <c r="H16" s="382">
        <f t="shared" ref="H16" si="8">H6+H15</f>
        <v>7835.8060000000005</v>
      </c>
      <c r="I16" s="383"/>
      <c r="J16" s="382">
        <f t="shared" ref="J16" si="9">J6+J15</f>
        <v>7835.8060000000005</v>
      </c>
      <c r="K16" s="383"/>
      <c r="L16" s="363">
        <f t="shared" ref="L16" si="10">L6+L15</f>
        <v>13812.054000000002</v>
      </c>
      <c r="M16" s="364"/>
      <c r="N16" s="363">
        <f t="shared" ref="N16" si="11">N6+N15</f>
        <v>8748</v>
      </c>
      <c r="O16" s="364"/>
      <c r="P16" s="199">
        <f t="shared" si="5"/>
        <v>11.641355082042605</v>
      </c>
      <c r="Q16" s="199">
        <f t="shared" si="6"/>
        <v>11.641355082042605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386" t="s">
        <v>1</v>
      </c>
      <c r="B18" s="355" t="s">
        <v>2</v>
      </c>
      <c r="C18" s="356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356" t="s">
        <v>5</v>
      </c>
      <c r="M18" s="285"/>
      <c r="N18" s="285"/>
      <c r="O18" s="285"/>
      <c r="P18" s="285"/>
      <c r="Q18" s="367"/>
      <c r="R18" s="285"/>
      <c r="S18" s="285"/>
    </row>
    <row r="19" spans="1:19" ht="15.75">
      <c r="A19" s="387"/>
      <c r="B19" s="357"/>
      <c r="C19" s="358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358"/>
      <c r="M19" s="285"/>
      <c r="N19" s="285"/>
      <c r="O19" s="285"/>
      <c r="P19" s="285"/>
      <c r="Q19" s="367"/>
      <c r="R19" s="285"/>
      <c r="S19" s="285"/>
    </row>
    <row r="20" spans="1:19" ht="15.75">
      <c r="A20" s="388"/>
      <c r="B20" s="359"/>
      <c r="C20" s="360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286" t="s">
        <v>40</v>
      </c>
      <c r="M20" s="285"/>
      <c r="N20" s="26"/>
      <c r="O20" s="26"/>
      <c r="P20" s="26"/>
      <c r="Q20" s="25"/>
      <c r="R20" s="285"/>
      <c r="S20" s="285"/>
    </row>
    <row r="21" spans="1:19" ht="15.75">
      <c r="A21" s="15" t="s">
        <v>19</v>
      </c>
      <c r="B21" s="343" t="s">
        <v>41</v>
      </c>
      <c r="C21" s="344"/>
      <c r="D21" s="348"/>
      <c r="E21" s="349"/>
      <c r="F21" s="350"/>
      <c r="G21" s="351"/>
      <c r="H21" s="350"/>
      <c r="I21" s="351"/>
      <c r="J21" s="334">
        <f>مخطط2013!C20</f>
        <v>200</v>
      </c>
      <c r="K21" s="335"/>
      <c r="L21" s="203" t="e">
        <f>(J21/H21-1)*100</f>
        <v>#DIV/0!</v>
      </c>
      <c r="M21" s="285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/>
      <c r="E22" s="349"/>
      <c r="F22" s="350"/>
      <c r="G22" s="351"/>
      <c r="H22" s="350"/>
      <c r="I22" s="351"/>
      <c r="J22" s="334">
        <f>مخطط2013!D20</f>
        <v>0</v>
      </c>
      <c r="K22" s="335"/>
      <c r="L22" s="203" t="e">
        <f t="shared" ref="L22:L26" si="12">(J22/H22-1)*100</f>
        <v>#DIV/0!</v>
      </c>
      <c r="M22" s="285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/>
      <c r="E23" s="349"/>
      <c r="F23" s="350"/>
      <c r="G23" s="351"/>
      <c r="H23" s="350"/>
      <c r="I23" s="351"/>
      <c r="J23" s="334">
        <f>مخطط2013!E20</f>
        <v>0</v>
      </c>
      <c r="K23" s="335"/>
      <c r="L23" s="203" t="e">
        <f t="shared" si="12"/>
        <v>#DIV/0!</v>
      </c>
      <c r="M23" s="285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/>
      <c r="E24" s="349"/>
      <c r="F24" s="350"/>
      <c r="G24" s="351"/>
      <c r="H24" s="350"/>
      <c r="I24" s="351"/>
      <c r="J24" s="334">
        <f>مخطط2013!F20</f>
        <v>28</v>
      </c>
      <c r="K24" s="335"/>
      <c r="L24" s="203" t="e">
        <f t="shared" si="12"/>
        <v>#DIV/0!</v>
      </c>
      <c r="M24" s="285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/>
      <c r="E25" s="349"/>
      <c r="F25" s="350"/>
      <c r="G25" s="351"/>
      <c r="H25" s="350"/>
      <c r="I25" s="351"/>
      <c r="J25" s="334">
        <f>مخطط2013!G20</f>
        <v>0</v>
      </c>
      <c r="K25" s="335"/>
      <c r="L25" s="203" t="e">
        <f t="shared" si="12"/>
        <v>#DIV/0!</v>
      </c>
      <c r="M25" s="285"/>
      <c r="N25" s="25"/>
      <c r="O25" s="25"/>
      <c r="P25" s="25"/>
      <c r="Q25" s="28"/>
      <c r="R25" s="7"/>
      <c r="S25" s="8"/>
    </row>
    <row r="26" spans="1:19" ht="15.75">
      <c r="A26" s="352" t="s">
        <v>48</v>
      </c>
      <c r="B26" s="353"/>
      <c r="C26" s="354"/>
      <c r="D26" s="345">
        <f>SUM(D21:E25)</f>
        <v>0</v>
      </c>
      <c r="E26" s="346"/>
      <c r="F26" s="345">
        <f t="shared" ref="F26" si="13">SUM(F21:G25)</f>
        <v>0</v>
      </c>
      <c r="G26" s="346"/>
      <c r="H26" s="345">
        <f t="shared" ref="H26" si="14">SUM(H21:I25)</f>
        <v>0</v>
      </c>
      <c r="I26" s="346"/>
      <c r="J26" s="345">
        <f t="shared" ref="J26" si="15">SUM(J21:K25)</f>
        <v>228</v>
      </c>
      <c r="K26" s="346"/>
      <c r="L26" s="203" t="e">
        <f t="shared" si="12"/>
        <v>#DIV/0!</v>
      </c>
      <c r="M26" s="285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336" t="s">
        <v>64</v>
      </c>
      <c r="B28" s="337"/>
      <c r="C28" s="338"/>
      <c r="D28" s="206" t="s">
        <v>50</v>
      </c>
      <c r="E28" s="206" t="s">
        <v>51</v>
      </c>
      <c r="F28" s="206" t="s">
        <v>52</v>
      </c>
      <c r="G28" s="206" t="s">
        <v>53</v>
      </c>
      <c r="H28" s="206" t="s">
        <v>54</v>
      </c>
      <c r="I28" s="206" t="s">
        <v>55</v>
      </c>
      <c r="J28" s="206" t="s">
        <v>56</v>
      </c>
      <c r="K28" s="206" t="s">
        <v>57</v>
      </c>
      <c r="L28" s="206" t="s">
        <v>58</v>
      </c>
      <c r="M28" s="206" t="s">
        <v>59</v>
      </c>
      <c r="N28" s="206" t="s">
        <v>60</v>
      </c>
      <c r="O28" s="206" t="s">
        <v>61</v>
      </c>
      <c r="P28" s="207" t="s">
        <v>62</v>
      </c>
      <c r="Q28" s="17"/>
      <c r="R28" s="22"/>
      <c r="S28" s="1"/>
    </row>
    <row r="29" spans="1:19" ht="18">
      <c r="A29" s="339"/>
      <c r="B29" s="340"/>
      <c r="C29" s="341"/>
      <c r="D29" s="143"/>
      <c r="E29" s="143"/>
      <c r="F29" s="143"/>
      <c r="G29" s="143"/>
      <c r="H29" s="143"/>
      <c r="I29" s="143"/>
      <c r="J29" s="143"/>
      <c r="K29" s="143"/>
      <c r="L29" s="143"/>
      <c r="M29" s="144"/>
      <c r="N29" s="144"/>
      <c r="O29" s="143"/>
      <c r="P29" s="208">
        <f>SUM(D29:O29)</f>
        <v>0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>
      <c r="A31" s="336" t="s">
        <v>282</v>
      </c>
      <c r="B31" s="337"/>
      <c r="C31" s="338"/>
      <c r="D31" s="206" t="s">
        <v>50</v>
      </c>
      <c r="E31" s="206" t="s">
        <v>51</v>
      </c>
      <c r="F31" s="206" t="s">
        <v>52</v>
      </c>
      <c r="G31" s="206" t="s">
        <v>53</v>
      </c>
      <c r="H31" s="206" t="s">
        <v>54</v>
      </c>
      <c r="I31" s="206" t="s">
        <v>55</v>
      </c>
      <c r="J31" s="206" t="s">
        <v>56</v>
      </c>
      <c r="K31" s="206" t="s">
        <v>57</v>
      </c>
      <c r="L31" s="206" t="s">
        <v>58</v>
      </c>
      <c r="M31" s="206" t="s">
        <v>59</v>
      </c>
      <c r="N31" s="206" t="s">
        <v>60</v>
      </c>
      <c r="O31" s="206" t="s">
        <v>61</v>
      </c>
      <c r="P31" s="207" t="s">
        <v>62</v>
      </c>
      <c r="Q31" s="17"/>
      <c r="R31" s="22"/>
      <c r="S31" s="1"/>
    </row>
    <row r="32" spans="1:19" ht="18">
      <c r="A32" s="339"/>
      <c r="B32" s="340"/>
      <c r="C32" s="341"/>
      <c r="D32" s="143"/>
      <c r="E32" s="143"/>
      <c r="F32" s="143"/>
      <c r="G32" s="143"/>
      <c r="H32" s="143"/>
      <c r="I32" s="143"/>
      <c r="J32" s="143"/>
      <c r="K32" s="143"/>
      <c r="L32" s="143"/>
      <c r="M32" s="144"/>
      <c r="N32" s="144"/>
      <c r="O32" s="143"/>
      <c r="P32" s="208">
        <f>SUM(D32:O32)</f>
        <v>0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336" t="s">
        <v>283</v>
      </c>
      <c r="B34" s="337"/>
      <c r="C34" s="338"/>
      <c r="D34" s="204" t="s">
        <v>50</v>
      </c>
      <c r="E34" s="204" t="s">
        <v>51</v>
      </c>
      <c r="F34" s="204" t="s">
        <v>52</v>
      </c>
      <c r="G34" s="204" t="s">
        <v>53</v>
      </c>
      <c r="H34" s="204" t="s">
        <v>54</v>
      </c>
      <c r="I34" s="204" t="s">
        <v>55</v>
      </c>
      <c r="J34" s="204" t="s">
        <v>56</v>
      </c>
      <c r="K34" s="204" t="s">
        <v>57</v>
      </c>
      <c r="L34" s="204" t="s">
        <v>58</v>
      </c>
      <c r="M34" s="204" t="s">
        <v>59</v>
      </c>
      <c r="N34" s="204" t="s">
        <v>60</v>
      </c>
      <c r="O34" s="204" t="s">
        <v>61</v>
      </c>
      <c r="P34" s="205" t="s">
        <v>62</v>
      </c>
      <c r="Q34" s="17"/>
      <c r="R34" s="1"/>
      <c r="S34" s="24"/>
    </row>
    <row r="35" spans="1:19" ht="15.75">
      <c r="A35" s="339"/>
      <c r="B35" s="340"/>
      <c r="C35" s="341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209">
        <f>SUM(D35:O35)</f>
        <v>0</v>
      </c>
      <c r="Q35" s="31">
        <v>34</v>
      </c>
      <c r="R35" s="1"/>
      <c r="S35" s="24"/>
    </row>
  </sheetData>
  <sheetProtection password="CC06" sheet="1" objects="1" scenarios="1"/>
  <mergeCells count="142">
    <mergeCell ref="P3:Q4"/>
    <mergeCell ref="D4:E4"/>
    <mergeCell ref="F4:G4"/>
    <mergeCell ref="H4:I4"/>
    <mergeCell ref="J4:K4"/>
    <mergeCell ref="L4:M4"/>
    <mergeCell ref="N4:O4"/>
    <mergeCell ref="A1:D1"/>
    <mergeCell ref="E1:S1"/>
    <mergeCell ref="A2:B2"/>
    <mergeCell ref="E2:S2"/>
    <mergeCell ref="A3:A5"/>
    <mergeCell ref="B3:B5"/>
    <mergeCell ref="D3:E3"/>
    <mergeCell ref="F3:G3"/>
    <mergeCell ref="H3:K3"/>
    <mergeCell ref="L3:O3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4" workbookViewId="0">
      <selection activeCell="H37" sqref="H37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306</v>
      </c>
      <c r="B1" s="384"/>
      <c r="C1" s="384"/>
      <c r="D1" s="384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386" t="s">
        <v>1</v>
      </c>
      <c r="B3" s="386" t="s">
        <v>2</v>
      </c>
      <c r="C3" s="288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355" t="s">
        <v>5</v>
      </c>
      <c r="Q3" s="356"/>
      <c r="R3" s="285"/>
      <c r="S3" s="285"/>
    </row>
    <row r="4" spans="1:19" ht="15.75">
      <c r="A4" s="387"/>
      <c r="B4" s="387"/>
      <c r="C4" s="289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359"/>
      <c r="Q4" s="360"/>
      <c r="R4" s="285"/>
      <c r="S4" s="285"/>
    </row>
    <row r="5" spans="1:19" ht="15.75">
      <c r="A5" s="388"/>
      <c r="B5" s="388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195" t="s">
        <v>17</v>
      </c>
      <c r="Q5" s="195" t="s">
        <v>18</v>
      </c>
      <c r="R5" s="285"/>
      <c r="S5" s="285"/>
    </row>
    <row r="6" spans="1:19" ht="15.75">
      <c r="A6" s="196" t="s">
        <v>19</v>
      </c>
      <c r="B6" s="197" t="s">
        <v>20</v>
      </c>
      <c r="C6" s="198">
        <f>SUM(C7:C14)</f>
        <v>0</v>
      </c>
      <c r="D6" s="382">
        <f>SUM(D7:E14)</f>
        <v>0</v>
      </c>
      <c r="E6" s="383"/>
      <c r="F6" s="382">
        <f t="shared" ref="F6" si="0">SUM(F7:G14)</f>
        <v>0</v>
      </c>
      <c r="G6" s="383"/>
      <c r="H6" s="382">
        <f t="shared" ref="H6" si="1">SUM(H7:I14)</f>
        <v>6628.1059999999998</v>
      </c>
      <c r="I6" s="383"/>
      <c r="J6" s="382">
        <f t="shared" ref="J6" si="2">SUM(J7:K14)</f>
        <v>6628.1059999999998</v>
      </c>
      <c r="K6" s="383"/>
      <c r="L6" s="363">
        <f t="shared" ref="L6" si="3">SUM(L7:M14)</f>
        <v>12728</v>
      </c>
      <c r="M6" s="364"/>
      <c r="N6" s="363">
        <f t="shared" ref="N6" si="4">SUM(N7:O14)</f>
        <v>8560</v>
      </c>
      <c r="O6" s="364"/>
      <c r="P6" s="199">
        <f>(N6/H6-1)*100</f>
        <v>29.146999157828812</v>
      </c>
      <c r="Q6" s="199">
        <f>(N6/J6-1)*100</f>
        <v>29.146999157828812</v>
      </c>
      <c r="R6" s="7"/>
      <c r="S6" s="8"/>
    </row>
    <row r="7" spans="1:19" ht="15.75">
      <c r="A7" s="9"/>
      <c r="B7" s="10" t="s">
        <v>21</v>
      </c>
      <c r="C7" s="287"/>
      <c r="D7" s="378"/>
      <c r="E7" s="379"/>
      <c r="F7" s="378"/>
      <c r="G7" s="379"/>
      <c r="H7" s="380">
        <f>'مصدق 2012'!C21</f>
        <v>3613.32</v>
      </c>
      <c r="I7" s="381"/>
      <c r="J7" s="380">
        <f>'منقح 2012'!C21</f>
        <v>3613.32</v>
      </c>
      <c r="K7" s="381"/>
      <c r="L7" s="350">
        <f>'مقترح 2013'!C22</f>
        <v>7228</v>
      </c>
      <c r="M7" s="351"/>
      <c r="N7" s="350">
        <f>متفق2013!C22</f>
        <v>6000</v>
      </c>
      <c r="O7" s="351"/>
      <c r="P7" s="199">
        <f t="shared" ref="P7:P16" si="5">(N7/H7-1)*100</f>
        <v>66.052273255620861</v>
      </c>
      <c r="Q7" s="199">
        <f t="shared" ref="Q7:Q16" si="6">(N7/J7-1)*100</f>
        <v>66.052273255620861</v>
      </c>
      <c r="R7" s="7"/>
      <c r="S7" s="377"/>
    </row>
    <row r="8" spans="1:19" ht="15.75">
      <c r="A8" s="11"/>
      <c r="B8" s="10" t="s">
        <v>22</v>
      </c>
      <c r="C8" s="287"/>
      <c r="D8" s="378"/>
      <c r="E8" s="379"/>
      <c r="F8" s="378"/>
      <c r="G8" s="379"/>
      <c r="H8" s="380">
        <f>'مصدق 2012'!D21</f>
        <v>2244.7249999999999</v>
      </c>
      <c r="I8" s="381"/>
      <c r="J8" s="380">
        <f>'منقح 2012'!D21</f>
        <v>2244.7249999999999</v>
      </c>
      <c r="K8" s="381"/>
      <c r="L8" s="350">
        <f>'مقترح 2013'!D22</f>
        <v>3860</v>
      </c>
      <c r="M8" s="351"/>
      <c r="N8" s="350">
        <f>متفق2013!D22</f>
        <v>2210</v>
      </c>
      <c r="O8" s="351"/>
      <c r="P8" s="199">
        <f t="shared" si="5"/>
        <v>-1.5469600953346152</v>
      </c>
      <c r="Q8" s="199">
        <f t="shared" si="6"/>
        <v>-1.5469600953346152</v>
      </c>
      <c r="R8" s="7"/>
      <c r="S8" s="377"/>
    </row>
    <row r="9" spans="1:19" ht="15.75">
      <c r="A9" s="11"/>
      <c r="B9" s="10" t="s">
        <v>23</v>
      </c>
      <c r="C9" s="287"/>
      <c r="D9" s="378"/>
      <c r="E9" s="379"/>
      <c r="F9" s="378"/>
      <c r="G9" s="379"/>
      <c r="H9" s="380">
        <f>'مصدق 2012'!E21</f>
        <v>0</v>
      </c>
      <c r="I9" s="381"/>
      <c r="J9" s="380">
        <f>'منقح 2012'!E21</f>
        <v>0</v>
      </c>
      <c r="K9" s="381"/>
      <c r="L9" s="350">
        <f>'مقترح 2013'!E22</f>
        <v>0</v>
      </c>
      <c r="M9" s="351"/>
      <c r="N9" s="350">
        <f>متفق2013!E22</f>
        <v>0</v>
      </c>
      <c r="O9" s="351"/>
      <c r="P9" s="199" t="e">
        <f t="shared" si="5"/>
        <v>#DIV/0!</v>
      </c>
      <c r="Q9" s="199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287"/>
      <c r="D10" s="378"/>
      <c r="E10" s="379"/>
      <c r="F10" s="378"/>
      <c r="G10" s="379"/>
      <c r="H10" s="380">
        <f>'مصدق 2012'!F21</f>
        <v>0</v>
      </c>
      <c r="I10" s="381"/>
      <c r="J10" s="380">
        <f>'منقح 2012'!F21</f>
        <v>0</v>
      </c>
      <c r="K10" s="381"/>
      <c r="L10" s="350">
        <f>'مقترح 2013'!F22</f>
        <v>0</v>
      </c>
      <c r="M10" s="351"/>
      <c r="N10" s="350">
        <f>متفق2013!F22</f>
        <v>0</v>
      </c>
      <c r="O10" s="351"/>
      <c r="P10" s="199" t="e">
        <f t="shared" si="5"/>
        <v>#DIV/0!</v>
      </c>
      <c r="Q10" s="199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287"/>
      <c r="D11" s="378"/>
      <c r="E11" s="379"/>
      <c r="F11" s="378"/>
      <c r="G11" s="379"/>
      <c r="H11" s="380">
        <f>'مصدق 2012'!G21</f>
        <v>0</v>
      </c>
      <c r="I11" s="381"/>
      <c r="J11" s="380">
        <f>'منقح 2012'!G21</f>
        <v>0</v>
      </c>
      <c r="K11" s="381"/>
      <c r="L11" s="350">
        <f>'مقترح 2013'!G22</f>
        <v>0</v>
      </c>
      <c r="M11" s="351"/>
      <c r="N11" s="350">
        <f>متفق2013!G22</f>
        <v>0</v>
      </c>
      <c r="O11" s="351"/>
      <c r="P11" s="199" t="e">
        <f t="shared" si="5"/>
        <v>#DIV/0!</v>
      </c>
      <c r="Q11" s="199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287"/>
      <c r="D12" s="378"/>
      <c r="E12" s="379"/>
      <c r="F12" s="378"/>
      <c r="G12" s="379"/>
      <c r="H12" s="380">
        <f>'مصدق 2012'!H21</f>
        <v>0</v>
      </c>
      <c r="I12" s="381"/>
      <c r="J12" s="380">
        <f>'منقح 2012'!H21</f>
        <v>0</v>
      </c>
      <c r="K12" s="381"/>
      <c r="L12" s="350">
        <f>'مقترح 2013'!H22</f>
        <v>500</v>
      </c>
      <c r="M12" s="351"/>
      <c r="N12" s="350">
        <f>متفق2013!H22</f>
        <v>0</v>
      </c>
      <c r="O12" s="351"/>
      <c r="P12" s="199" t="e">
        <f t="shared" si="5"/>
        <v>#DIV/0!</v>
      </c>
      <c r="Q12" s="199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287"/>
      <c r="D13" s="378"/>
      <c r="E13" s="379"/>
      <c r="F13" s="378"/>
      <c r="G13" s="379"/>
      <c r="H13" s="380">
        <f>'مصدق 2012'!I21</f>
        <v>496.55200000000002</v>
      </c>
      <c r="I13" s="381"/>
      <c r="J13" s="380">
        <f>'منقح 2012'!I21</f>
        <v>496.55200000000002</v>
      </c>
      <c r="K13" s="381"/>
      <c r="L13" s="350">
        <f>'مقترح 2013'!I22</f>
        <v>500</v>
      </c>
      <c r="M13" s="351"/>
      <c r="N13" s="350">
        <f>متفق2013!I22</f>
        <v>100</v>
      </c>
      <c r="O13" s="351"/>
      <c r="P13" s="199">
        <f t="shared" si="5"/>
        <v>-79.86112229937649</v>
      </c>
      <c r="Q13" s="199">
        <f t="shared" si="6"/>
        <v>-79.86112229937649</v>
      </c>
      <c r="R13" s="7"/>
      <c r="S13" s="377"/>
    </row>
    <row r="14" spans="1:19" ht="15.75">
      <c r="A14" s="11"/>
      <c r="B14" s="12" t="s">
        <v>28</v>
      </c>
      <c r="C14" s="287"/>
      <c r="D14" s="378"/>
      <c r="E14" s="379"/>
      <c r="F14" s="378"/>
      <c r="G14" s="379"/>
      <c r="H14" s="380">
        <f>'مصدق 2012'!J21</f>
        <v>273.50900000000001</v>
      </c>
      <c r="I14" s="381"/>
      <c r="J14" s="380">
        <f>'منقح 2012'!J21</f>
        <v>273.50900000000001</v>
      </c>
      <c r="K14" s="381"/>
      <c r="L14" s="350">
        <f>'مقترح 2013'!J22</f>
        <v>640</v>
      </c>
      <c r="M14" s="351"/>
      <c r="N14" s="350">
        <f>متفق2013!J22</f>
        <v>250</v>
      </c>
      <c r="O14" s="351"/>
      <c r="P14" s="199">
        <f t="shared" si="5"/>
        <v>-8.5953295869605757</v>
      </c>
      <c r="Q14" s="199">
        <f t="shared" si="6"/>
        <v>-8.5953295869605757</v>
      </c>
      <c r="R14" s="7"/>
      <c r="S14" s="377"/>
    </row>
    <row r="15" spans="1:19" ht="15.75">
      <c r="A15" s="196" t="s">
        <v>29</v>
      </c>
      <c r="B15" s="200" t="s">
        <v>30</v>
      </c>
      <c r="C15" s="290"/>
      <c r="D15" s="382"/>
      <c r="E15" s="383"/>
      <c r="F15" s="382"/>
      <c r="G15" s="383"/>
      <c r="H15" s="396">
        <f>'مصدق 2012'!N21</f>
        <v>0</v>
      </c>
      <c r="I15" s="397"/>
      <c r="J15" s="396">
        <f>'منقح 2012'!N21</f>
        <v>0</v>
      </c>
      <c r="K15" s="397"/>
      <c r="L15" s="365">
        <f>'مقترح 2013'!N22</f>
        <v>0</v>
      </c>
      <c r="M15" s="366"/>
      <c r="N15" s="365">
        <f>متفق2013!N22</f>
        <v>0</v>
      </c>
      <c r="O15" s="366"/>
      <c r="P15" s="199" t="e">
        <f t="shared" si="5"/>
        <v>#DIV/0!</v>
      </c>
      <c r="Q15" s="199" t="e">
        <f t="shared" si="6"/>
        <v>#DIV/0!</v>
      </c>
      <c r="R15" s="7"/>
      <c r="S15" s="8"/>
    </row>
    <row r="16" spans="1:19" ht="15.75">
      <c r="A16" s="196" t="s">
        <v>31</v>
      </c>
      <c r="B16" s="200" t="s">
        <v>32</v>
      </c>
      <c r="C16" s="201">
        <f>C6+C15</f>
        <v>0</v>
      </c>
      <c r="D16" s="382">
        <f>D6+D15</f>
        <v>0</v>
      </c>
      <c r="E16" s="383"/>
      <c r="F16" s="382">
        <f t="shared" ref="F16" si="7">F6+F15</f>
        <v>0</v>
      </c>
      <c r="G16" s="383"/>
      <c r="H16" s="382">
        <f t="shared" ref="H16" si="8">H6+H15</f>
        <v>6628.1059999999998</v>
      </c>
      <c r="I16" s="383"/>
      <c r="J16" s="382">
        <f t="shared" ref="J16" si="9">J6+J15</f>
        <v>6628.1059999999998</v>
      </c>
      <c r="K16" s="383"/>
      <c r="L16" s="363">
        <f t="shared" ref="L16" si="10">L6+L15</f>
        <v>12728</v>
      </c>
      <c r="M16" s="364"/>
      <c r="N16" s="363">
        <f t="shared" ref="N16" si="11">N6+N15</f>
        <v>8560</v>
      </c>
      <c r="O16" s="364"/>
      <c r="P16" s="199">
        <f t="shared" si="5"/>
        <v>29.146999157828812</v>
      </c>
      <c r="Q16" s="199">
        <f t="shared" si="6"/>
        <v>29.146999157828812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386" t="s">
        <v>1</v>
      </c>
      <c r="B18" s="355" t="s">
        <v>2</v>
      </c>
      <c r="C18" s="356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356" t="s">
        <v>5</v>
      </c>
      <c r="M18" s="285"/>
      <c r="N18" s="285"/>
      <c r="O18" s="285"/>
      <c r="P18" s="285"/>
      <c r="Q18" s="367"/>
      <c r="R18" s="285"/>
      <c r="S18" s="285"/>
    </row>
    <row r="19" spans="1:19" ht="15.75">
      <c r="A19" s="387"/>
      <c r="B19" s="357"/>
      <c r="C19" s="358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358"/>
      <c r="M19" s="285"/>
      <c r="N19" s="285"/>
      <c r="O19" s="285"/>
      <c r="P19" s="285"/>
      <c r="Q19" s="367"/>
      <c r="R19" s="285"/>
      <c r="S19" s="285"/>
    </row>
    <row r="20" spans="1:19" ht="15.75">
      <c r="A20" s="388"/>
      <c r="B20" s="359"/>
      <c r="C20" s="360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286" t="s">
        <v>40</v>
      </c>
      <c r="M20" s="285"/>
      <c r="N20" s="26"/>
      <c r="O20" s="26"/>
      <c r="P20" s="26"/>
      <c r="Q20" s="25"/>
      <c r="R20" s="285"/>
      <c r="S20" s="285"/>
    </row>
    <row r="21" spans="1:19" ht="15.75">
      <c r="A21" s="15" t="s">
        <v>19</v>
      </c>
      <c r="B21" s="343" t="s">
        <v>41</v>
      </c>
      <c r="C21" s="344"/>
      <c r="D21" s="348"/>
      <c r="E21" s="349"/>
      <c r="F21" s="350"/>
      <c r="G21" s="351"/>
      <c r="H21" s="350"/>
      <c r="I21" s="351"/>
      <c r="J21" s="334">
        <f>مخطط2013!C21</f>
        <v>145</v>
      </c>
      <c r="K21" s="335"/>
      <c r="L21" s="203" t="e">
        <f>(J21/H21-1)*100</f>
        <v>#DIV/0!</v>
      </c>
      <c r="M21" s="285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/>
      <c r="E22" s="349"/>
      <c r="F22" s="350"/>
      <c r="G22" s="351"/>
      <c r="H22" s="350"/>
      <c r="I22" s="351"/>
      <c r="J22" s="334">
        <f>مخطط2013!D21</f>
        <v>0</v>
      </c>
      <c r="K22" s="335"/>
      <c r="L22" s="203" t="e">
        <f t="shared" ref="L22:L26" si="12">(J22/H22-1)*100</f>
        <v>#DIV/0!</v>
      </c>
      <c r="M22" s="285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/>
      <c r="E23" s="349"/>
      <c r="F23" s="350"/>
      <c r="G23" s="351"/>
      <c r="H23" s="350"/>
      <c r="I23" s="351"/>
      <c r="J23" s="334">
        <f>مخطط2013!E21</f>
        <v>0</v>
      </c>
      <c r="K23" s="335"/>
      <c r="L23" s="203" t="e">
        <f t="shared" si="12"/>
        <v>#DIV/0!</v>
      </c>
      <c r="M23" s="285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/>
      <c r="E24" s="349"/>
      <c r="F24" s="350"/>
      <c r="G24" s="351"/>
      <c r="H24" s="350"/>
      <c r="I24" s="351"/>
      <c r="J24" s="334">
        <f>مخطط2013!F21</f>
        <v>0</v>
      </c>
      <c r="K24" s="335"/>
      <c r="L24" s="203" t="e">
        <f t="shared" si="12"/>
        <v>#DIV/0!</v>
      </c>
      <c r="M24" s="285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/>
      <c r="E25" s="349"/>
      <c r="F25" s="350"/>
      <c r="G25" s="351"/>
      <c r="H25" s="350"/>
      <c r="I25" s="351"/>
      <c r="J25" s="334">
        <f>مخطط2013!G21</f>
        <v>0</v>
      </c>
      <c r="K25" s="335"/>
      <c r="L25" s="203" t="e">
        <f t="shared" si="12"/>
        <v>#DIV/0!</v>
      </c>
      <c r="M25" s="285"/>
      <c r="N25" s="25"/>
      <c r="O25" s="25"/>
      <c r="P25" s="25"/>
      <c r="Q25" s="28"/>
      <c r="R25" s="7"/>
      <c r="S25" s="8"/>
    </row>
    <row r="26" spans="1:19" ht="15.75">
      <c r="A26" s="352" t="s">
        <v>48</v>
      </c>
      <c r="B26" s="353"/>
      <c r="C26" s="354"/>
      <c r="D26" s="345">
        <f>SUM(D21:E25)</f>
        <v>0</v>
      </c>
      <c r="E26" s="346"/>
      <c r="F26" s="345">
        <f t="shared" ref="F26" si="13">SUM(F21:G25)</f>
        <v>0</v>
      </c>
      <c r="G26" s="346"/>
      <c r="H26" s="345">
        <f t="shared" ref="H26" si="14">SUM(H21:I25)</f>
        <v>0</v>
      </c>
      <c r="I26" s="346"/>
      <c r="J26" s="345">
        <f t="shared" ref="J26" si="15">SUM(J21:K25)</f>
        <v>145</v>
      </c>
      <c r="K26" s="346"/>
      <c r="L26" s="203" t="e">
        <f t="shared" si="12"/>
        <v>#DIV/0!</v>
      </c>
      <c r="M26" s="285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336" t="s">
        <v>64</v>
      </c>
      <c r="B28" s="337"/>
      <c r="C28" s="338"/>
      <c r="D28" s="206" t="s">
        <v>50</v>
      </c>
      <c r="E28" s="206" t="s">
        <v>51</v>
      </c>
      <c r="F28" s="206" t="s">
        <v>52</v>
      </c>
      <c r="G28" s="206" t="s">
        <v>53</v>
      </c>
      <c r="H28" s="206" t="s">
        <v>54</v>
      </c>
      <c r="I28" s="206" t="s">
        <v>55</v>
      </c>
      <c r="J28" s="206" t="s">
        <v>56</v>
      </c>
      <c r="K28" s="206" t="s">
        <v>57</v>
      </c>
      <c r="L28" s="206" t="s">
        <v>58</v>
      </c>
      <c r="M28" s="206" t="s">
        <v>59</v>
      </c>
      <c r="N28" s="206" t="s">
        <v>60</v>
      </c>
      <c r="O28" s="206" t="s">
        <v>61</v>
      </c>
      <c r="P28" s="207" t="s">
        <v>62</v>
      </c>
      <c r="Q28" s="17"/>
      <c r="R28" s="22"/>
      <c r="S28" s="1"/>
    </row>
    <row r="29" spans="1:19" ht="18">
      <c r="A29" s="339"/>
      <c r="B29" s="340"/>
      <c r="C29" s="341"/>
      <c r="D29" s="143"/>
      <c r="E29" s="143"/>
      <c r="F29" s="143"/>
      <c r="G29" s="143"/>
      <c r="H29" s="143"/>
      <c r="I29" s="143"/>
      <c r="J29" s="143"/>
      <c r="K29" s="143"/>
      <c r="L29" s="143"/>
      <c r="M29" s="144"/>
      <c r="N29" s="144"/>
      <c r="O29" s="143"/>
      <c r="P29" s="208">
        <f>SUM(D29:O29)</f>
        <v>0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>
      <c r="A31" s="336" t="s">
        <v>282</v>
      </c>
      <c r="B31" s="337"/>
      <c r="C31" s="338"/>
      <c r="D31" s="206" t="s">
        <v>50</v>
      </c>
      <c r="E31" s="206" t="s">
        <v>51</v>
      </c>
      <c r="F31" s="206" t="s">
        <v>52</v>
      </c>
      <c r="G31" s="206" t="s">
        <v>53</v>
      </c>
      <c r="H31" s="206" t="s">
        <v>54</v>
      </c>
      <c r="I31" s="206" t="s">
        <v>55</v>
      </c>
      <c r="J31" s="206" t="s">
        <v>56</v>
      </c>
      <c r="K31" s="206" t="s">
        <v>57</v>
      </c>
      <c r="L31" s="206" t="s">
        <v>58</v>
      </c>
      <c r="M31" s="206" t="s">
        <v>59</v>
      </c>
      <c r="N31" s="206" t="s">
        <v>60</v>
      </c>
      <c r="O31" s="206" t="s">
        <v>61</v>
      </c>
      <c r="P31" s="207" t="s">
        <v>62</v>
      </c>
      <c r="Q31" s="17"/>
      <c r="R31" s="22"/>
      <c r="S31" s="1"/>
    </row>
    <row r="32" spans="1:19" ht="18">
      <c r="A32" s="339"/>
      <c r="B32" s="340"/>
      <c r="C32" s="341"/>
      <c r="D32" s="143"/>
      <c r="E32" s="143"/>
      <c r="F32" s="143"/>
      <c r="G32" s="143"/>
      <c r="H32" s="143"/>
      <c r="I32" s="143"/>
      <c r="J32" s="143"/>
      <c r="K32" s="143"/>
      <c r="L32" s="143"/>
      <c r="M32" s="144"/>
      <c r="N32" s="144"/>
      <c r="O32" s="143"/>
      <c r="P32" s="208">
        <f>SUM(D32:O32)</f>
        <v>0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336" t="s">
        <v>283</v>
      </c>
      <c r="B34" s="337"/>
      <c r="C34" s="338"/>
      <c r="D34" s="204" t="s">
        <v>50</v>
      </c>
      <c r="E34" s="204" t="s">
        <v>51</v>
      </c>
      <c r="F34" s="204" t="s">
        <v>52</v>
      </c>
      <c r="G34" s="204" t="s">
        <v>53</v>
      </c>
      <c r="H34" s="204" t="s">
        <v>54</v>
      </c>
      <c r="I34" s="204" t="s">
        <v>55</v>
      </c>
      <c r="J34" s="204" t="s">
        <v>56</v>
      </c>
      <c r="K34" s="204" t="s">
        <v>57</v>
      </c>
      <c r="L34" s="204" t="s">
        <v>58</v>
      </c>
      <c r="M34" s="204" t="s">
        <v>59</v>
      </c>
      <c r="N34" s="204" t="s">
        <v>60</v>
      </c>
      <c r="O34" s="204" t="s">
        <v>61</v>
      </c>
      <c r="P34" s="205" t="s">
        <v>62</v>
      </c>
      <c r="Q34" s="17"/>
      <c r="R34" s="1"/>
      <c r="S34" s="24"/>
    </row>
    <row r="35" spans="1:19" ht="15.75">
      <c r="A35" s="339"/>
      <c r="B35" s="340"/>
      <c r="C35" s="341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209">
        <f>SUM(D35:O35)</f>
        <v>0</v>
      </c>
      <c r="Q35" s="31">
        <v>35</v>
      </c>
      <c r="R35" s="1"/>
      <c r="S35" s="24"/>
    </row>
  </sheetData>
  <sheetProtection password="CC06" sheet="1" objects="1" scenarios="1"/>
  <mergeCells count="142">
    <mergeCell ref="P3:Q4"/>
    <mergeCell ref="D4:E4"/>
    <mergeCell ref="F4:G4"/>
    <mergeCell ref="H4:I4"/>
    <mergeCell ref="J4:K4"/>
    <mergeCell ref="L4:M4"/>
    <mergeCell ref="N4:O4"/>
    <mergeCell ref="A1:D1"/>
    <mergeCell ref="E1:S1"/>
    <mergeCell ref="A2:B2"/>
    <mergeCell ref="E2:S2"/>
    <mergeCell ref="A3:A5"/>
    <mergeCell ref="B3:B5"/>
    <mergeCell ref="D3:E3"/>
    <mergeCell ref="F3:G3"/>
    <mergeCell ref="H3:K3"/>
    <mergeCell ref="L3:O3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6" workbookViewId="0">
      <selection activeCell="D36" sqref="D36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191</v>
      </c>
      <c r="B1" s="384"/>
      <c r="C1" s="384"/>
      <c r="D1" s="384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386" t="s">
        <v>1</v>
      </c>
      <c r="B3" s="386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355" t="s">
        <v>5</v>
      </c>
      <c r="Q3" s="356"/>
      <c r="R3" s="107"/>
      <c r="S3" s="107"/>
    </row>
    <row r="4" spans="1:19" ht="15.75">
      <c r="A4" s="387"/>
      <c r="B4" s="387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359"/>
      <c r="Q4" s="360"/>
      <c r="R4" s="107"/>
      <c r="S4" s="107"/>
    </row>
    <row r="5" spans="1:19" ht="15.75">
      <c r="A5" s="388"/>
      <c r="B5" s="388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195" t="s">
        <v>17</v>
      </c>
      <c r="Q5" s="195" t="s">
        <v>18</v>
      </c>
      <c r="R5" s="107"/>
      <c r="S5" s="107"/>
    </row>
    <row r="6" spans="1:19" ht="15.75">
      <c r="A6" s="196" t="s">
        <v>19</v>
      </c>
      <c r="B6" s="197" t="s">
        <v>20</v>
      </c>
      <c r="C6" s="198">
        <f>SUM(C7:C14)</f>
        <v>38109.853999999999</v>
      </c>
      <c r="D6" s="382">
        <f>SUM(D7:E14)</f>
        <v>10890.029999999999</v>
      </c>
      <c r="E6" s="383"/>
      <c r="F6" s="382">
        <f t="shared" ref="F6" si="0">SUM(F7:G14)</f>
        <v>37163.646999999997</v>
      </c>
      <c r="G6" s="383"/>
      <c r="H6" s="382">
        <f t="shared" ref="H6" si="1">SUM(H7:I14)</f>
        <v>10379.868999999999</v>
      </c>
      <c r="I6" s="383"/>
      <c r="J6" s="382">
        <f t="shared" ref="J6" si="2">SUM(J7:K14)</f>
        <v>30778.254000000001</v>
      </c>
      <c r="K6" s="383"/>
      <c r="L6" s="363">
        <f t="shared" ref="L6" si="3">SUM(L7:M14)</f>
        <v>27690.6</v>
      </c>
      <c r="M6" s="364"/>
      <c r="N6" s="363">
        <f t="shared" ref="N6" si="4">SUM(N7:O14)</f>
        <v>18800</v>
      </c>
      <c r="O6" s="364"/>
      <c r="P6" s="199">
        <f>(N6/H6-1)*100</f>
        <v>81.119819527587509</v>
      </c>
      <c r="Q6" s="199">
        <f>(N6/J6-1)*100</f>
        <v>-38.917912627532417</v>
      </c>
      <c r="R6" s="7"/>
      <c r="S6" s="8"/>
    </row>
    <row r="7" spans="1:19" ht="15.75">
      <c r="A7" s="9"/>
      <c r="B7" s="10" t="s">
        <v>21</v>
      </c>
      <c r="C7" s="110">
        <f>'نفقات فعلية 2010'!C19</f>
        <v>34005.392</v>
      </c>
      <c r="D7" s="378">
        <f>'منقح 2011'!C19</f>
        <v>5672.5209999999997</v>
      </c>
      <c r="E7" s="379"/>
      <c r="F7" s="378">
        <f>'نفقات فعلية 2011'!C19</f>
        <v>32137.111000000001</v>
      </c>
      <c r="G7" s="379"/>
      <c r="H7" s="380">
        <f>'مصدق 2012'!C22</f>
        <v>8474.36</v>
      </c>
      <c r="I7" s="381"/>
      <c r="J7" s="380">
        <f>'منقح 2012'!C22</f>
        <v>23011.603999999999</v>
      </c>
      <c r="K7" s="381"/>
      <c r="L7" s="350">
        <f>'مقترح 2013'!C23</f>
        <v>13758.6</v>
      </c>
      <c r="M7" s="351"/>
      <c r="N7" s="402">
        <f>متفق2013!C23</f>
        <v>13452</v>
      </c>
      <c r="O7" s="403"/>
      <c r="P7" s="199">
        <f t="shared" ref="P7:P16" si="5">(N7/H7-1)*100</f>
        <v>58.737650984853133</v>
      </c>
      <c r="Q7" s="199">
        <f t="shared" ref="Q7:Q16" si="6">(N7/J7-1)*100</f>
        <v>-41.542536539391172</v>
      </c>
      <c r="R7" s="7"/>
      <c r="S7" s="377"/>
    </row>
    <row r="8" spans="1:19" ht="15.75">
      <c r="A8" s="11"/>
      <c r="B8" s="10" t="s">
        <v>22</v>
      </c>
      <c r="C8" s="110">
        <f>'نفقات فعلية 2010'!D19</f>
        <v>3557.4259999999999</v>
      </c>
      <c r="D8" s="378">
        <f>'منقح 2011'!D19</f>
        <v>2375.835</v>
      </c>
      <c r="E8" s="379"/>
      <c r="F8" s="378">
        <f>'نفقات فعلية 2011'!D19</f>
        <v>4465.8850000000002</v>
      </c>
      <c r="G8" s="379"/>
      <c r="H8" s="380">
        <f>'مصدق 2012'!D22</f>
        <v>1695.835</v>
      </c>
      <c r="I8" s="381"/>
      <c r="J8" s="380">
        <f>'منقح 2012'!D22</f>
        <v>4672.076</v>
      </c>
      <c r="K8" s="381"/>
      <c r="L8" s="350">
        <f>'مقترح 2013'!D23</f>
        <v>11692</v>
      </c>
      <c r="M8" s="351"/>
      <c r="N8" s="350">
        <f>متفق2013!D23</f>
        <v>4118</v>
      </c>
      <c r="O8" s="351"/>
      <c r="P8" s="199">
        <f t="shared" si="5"/>
        <v>142.83022817667992</v>
      </c>
      <c r="Q8" s="199">
        <f t="shared" si="6"/>
        <v>-11.859310507791399</v>
      </c>
      <c r="R8" s="7"/>
      <c r="S8" s="377"/>
    </row>
    <row r="9" spans="1:19" ht="15.75">
      <c r="A9" s="11"/>
      <c r="B9" s="10" t="s">
        <v>23</v>
      </c>
      <c r="C9" s="110">
        <f>'نفقات فعلية 2010'!E19</f>
        <v>0</v>
      </c>
      <c r="D9" s="378">
        <f>'منقح 2011'!E19</f>
        <v>0</v>
      </c>
      <c r="E9" s="379"/>
      <c r="F9" s="378">
        <f>'نفقات فعلية 2011'!E19</f>
        <v>0</v>
      </c>
      <c r="G9" s="379"/>
      <c r="H9" s="380">
        <f>'مصدق 2012'!E22</f>
        <v>0</v>
      </c>
      <c r="I9" s="381"/>
      <c r="J9" s="380">
        <f>'منقح 2012'!E22</f>
        <v>0</v>
      </c>
      <c r="K9" s="381"/>
      <c r="L9" s="350">
        <f>'مقترح 2013'!E23</f>
        <v>0</v>
      </c>
      <c r="M9" s="351"/>
      <c r="N9" s="350">
        <f>متفق2013!E23</f>
        <v>0</v>
      </c>
      <c r="O9" s="351"/>
      <c r="P9" s="199" t="e">
        <f t="shared" si="5"/>
        <v>#DIV/0!</v>
      </c>
      <c r="Q9" s="199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10">
        <f>'نفقات فعلية 2010'!F19</f>
        <v>0</v>
      </c>
      <c r="D10" s="378">
        <f>'منقح 2011'!F19</f>
        <v>0</v>
      </c>
      <c r="E10" s="379"/>
      <c r="F10" s="378">
        <f>'نفقات فعلية 2011'!F19</f>
        <v>0</v>
      </c>
      <c r="G10" s="379"/>
      <c r="H10" s="380">
        <f>'مصدق 2012'!F22</f>
        <v>0</v>
      </c>
      <c r="I10" s="381"/>
      <c r="J10" s="380">
        <f>'منقح 2012'!F22</f>
        <v>0</v>
      </c>
      <c r="K10" s="381"/>
      <c r="L10" s="350">
        <f>'مقترح 2013'!F23</f>
        <v>0</v>
      </c>
      <c r="M10" s="351"/>
      <c r="N10" s="350">
        <f>متفق2013!F23</f>
        <v>0</v>
      </c>
      <c r="O10" s="351"/>
      <c r="P10" s="199" t="e">
        <f t="shared" si="5"/>
        <v>#DIV/0!</v>
      </c>
      <c r="Q10" s="199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10">
        <f>'نفقات فعلية 2010'!G19</f>
        <v>0</v>
      </c>
      <c r="D11" s="378">
        <f>'منقح 2011'!G19</f>
        <v>0</v>
      </c>
      <c r="E11" s="379"/>
      <c r="F11" s="378">
        <f>'نفقات فعلية 2011'!G19</f>
        <v>0</v>
      </c>
      <c r="G11" s="379"/>
      <c r="H11" s="380">
        <f>'مصدق 2012'!G22</f>
        <v>0</v>
      </c>
      <c r="I11" s="381"/>
      <c r="J11" s="380">
        <f>'منقح 2012'!G22</f>
        <v>0</v>
      </c>
      <c r="K11" s="381"/>
      <c r="L11" s="350">
        <f>'مقترح 2013'!G23</f>
        <v>0</v>
      </c>
      <c r="M11" s="351"/>
      <c r="N11" s="350">
        <f>متفق2013!G23</f>
        <v>0</v>
      </c>
      <c r="O11" s="351"/>
      <c r="P11" s="199" t="e">
        <f t="shared" si="5"/>
        <v>#DIV/0!</v>
      </c>
      <c r="Q11" s="199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110">
        <f>'نفقات فعلية 2010'!H19</f>
        <v>0</v>
      </c>
      <c r="D12" s="378">
        <f>'منقح 2011'!H19</f>
        <v>0</v>
      </c>
      <c r="E12" s="379"/>
      <c r="F12" s="378">
        <f>'نفقات فعلية 2011'!H19</f>
        <v>0</v>
      </c>
      <c r="G12" s="379"/>
      <c r="H12" s="380">
        <f>'مصدق 2012'!H22</f>
        <v>0</v>
      </c>
      <c r="I12" s="381"/>
      <c r="J12" s="380">
        <f>'منقح 2012'!H22</f>
        <v>0</v>
      </c>
      <c r="K12" s="381"/>
      <c r="L12" s="350">
        <f>'مقترح 2013'!H23</f>
        <v>0</v>
      </c>
      <c r="M12" s="351"/>
      <c r="N12" s="350">
        <f>متفق2013!H23</f>
        <v>0</v>
      </c>
      <c r="O12" s="351"/>
      <c r="P12" s="199" t="e">
        <f t="shared" si="5"/>
        <v>#DIV/0!</v>
      </c>
      <c r="Q12" s="199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10">
        <f>'نفقات فعلية 2010'!I19</f>
        <v>236.535</v>
      </c>
      <c r="D13" s="378">
        <f>'منقح 2011'!I19</f>
        <v>2205.15</v>
      </c>
      <c r="E13" s="379"/>
      <c r="F13" s="378">
        <f>'نفقات فعلية 2011'!I19</f>
        <v>80.400000000000006</v>
      </c>
      <c r="G13" s="379"/>
      <c r="H13" s="380">
        <f>'مصدق 2012'!I22</f>
        <v>30.15</v>
      </c>
      <c r="I13" s="381"/>
      <c r="J13" s="380">
        <f>'منقح 2012'!I22</f>
        <v>305.05</v>
      </c>
      <c r="K13" s="381"/>
      <c r="L13" s="350">
        <f>'مقترح 2013'!I23</f>
        <v>110</v>
      </c>
      <c r="M13" s="351"/>
      <c r="N13" s="350">
        <f>متفق2013!I23</f>
        <v>50</v>
      </c>
      <c r="O13" s="351"/>
      <c r="P13" s="199">
        <f t="shared" si="5"/>
        <v>65.837479270315086</v>
      </c>
      <c r="Q13" s="199">
        <f t="shared" si="6"/>
        <v>-83.60924438616621</v>
      </c>
      <c r="R13" s="7"/>
      <c r="S13" s="377"/>
    </row>
    <row r="14" spans="1:19" ht="15.75">
      <c r="A14" s="11"/>
      <c r="B14" s="12" t="s">
        <v>28</v>
      </c>
      <c r="C14" s="110">
        <f>'نفقات فعلية 2010'!J19</f>
        <v>310.50099999999998</v>
      </c>
      <c r="D14" s="378">
        <f>'منقح 2011'!J19</f>
        <v>636.524</v>
      </c>
      <c r="E14" s="379"/>
      <c r="F14" s="378">
        <f>'نفقات فعلية 2011'!J19</f>
        <v>480.25099999999998</v>
      </c>
      <c r="G14" s="379"/>
      <c r="H14" s="380">
        <f>'مصدق 2012'!J22</f>
        <v>179.524</v>
      </c>
      <c r="I14" s="381"/>
      <c r="J14" s="380">
        <f>'منقح 2012'!J22</f>
        <v>2789.5239999999999</v>
      </c>
      <c r="K14" s="381"/>
      <c r="L14" s="350">
        <f>'مقترح 2013'!J23</f>
        <v>2130</v>
      </c>
      <c r="M14" s="351"/>
      <c r="N14" s="350">
        <f>متفق2013!J23</f>
        <v>1180</v>
      </c>
      <c r="O14" s="351"/>
      <c r="P14" s="199">
        <f t="shared" si="5"/>
        <v>557.29373231434238</v>
      </c>
      <c r="Q14" s="199">
        <f t="shared" si="6"/>
        <v>-57.69887622404395</v>
      </c>
      <c r="R14" s="7"/>
      <c r="S14" s="377"/>
    </row>
    <row r="15" spans="1:19" ht="15.75">
      <c r="A15" s="196" t="s">
        <v>29</v>
      </c>
      <c r="B15" s="200" t="s">
        <v>30</v>
      </c>
      <c r="C15" s="190">
        <f>'نفقات فعلية 2010'!N19</f>
        <v>3077.86</v>
      </c>
      <c r="D15" s="382">
        <f>'منقح 2011'!N19</f>
        <v>1500</v>
      </c>
      <c r="E15" s="383"/>
      <c r="F15" s="382">
        <f>'نفقات فعلية 2011'!N19</f>
        <v>1173.741</v>
      </c>
      <c r="G15" s="383"/>
      <c r="H15" s="396">
        <f>'مصدق 2012'!N22</f>
        <v>1050</v>
      </c>
      <c r="I15" s="397"/>
      <c r="J15" s="396">
        <f>'منقح 2012'!N22</f>
        <v>1050</v>
      </c>
      <c r="K15" s="397"/>
      <c r="L15" s="365">
        <f>'مقترح 2013'!N23</f>
        <v>5000</v>
      </c>
      <c r="M15" s="366"/>
      <c r="N15" s="365">
        <f>متفق2013!N23</f>
        <v>1000</v>
      </c>
      <c r="O15" s="366"/>
      <c r="P15" s="199">
        <f t="shared" si="5"/>
        <v>-4.7619047619047672</v>
      </c>
      <c r="Q15" s="199">
        <f t="shared" si="6"/>
        <v>-4.7619047619047672</v>
      </c>
      <c r="R15" s="7"/>
      <c r="S15" s="8"/>
    </row>
    <row r="16" spans="1:19" ht="15.75">
      <c r="A16" s="196" t="s">
        <v>31</v>
      </c>
      <c r="B16" s="200" t="s">
        <v>32</v>
      </c>
      <c r="C16" s="201">
        <f>C6+C15</f>
        <v>41187.714</v>
      </c>
      <c r="D16" s="382">
        <f>D6+D15</f>
        <v>12390.029999999999</v>
      </c>
      <c r="E16" s="383"/>
      <c r="F16" s="382">
        <f t="shared" ref="F16" si="7">F6+F15</f>
        <v>38337.387999999999</v>
      </c>
      <c r="G16" s="383"/>
      <c r="H16" s="382">
        <f t="shared" ref="H16" si="8">H6+H15</f>
        <v>11429.868999999999</v>
      </c>
      <c r="I16" s="383"/>
      <c r="J16" s="382">
        <f t="shared" ref="J16" si="9">J6+J15</f>
        <v>31828.254000000001</v>
      </c>
      <c r="K16" s="383"/>
      <c r="L16" s="363">
        <f t="shared" ref="L16" si="10">L6+L15</f>
        <v>32690.6</v>
      </c>
      <c r="M16" s="364"/>
      <c r="N16" s="363">
        <f t="shared" ref="N16" si="11">N6+N15</f>
        <v>19800</v>
      </c>
      <c r="O16" s="364"/>
      <c r="P16" s="199">
        <f t="shared" si="5"/>
        <v>73.230331861196319</v>
      </c>
      <c r="Q16" s="199">
        <f t="shared" si="6"/>
        <v>-37.791121058666931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386" t="s">
        <v>1</v>
      </c>
      <c r="B18" s="355" t="s">
        <v>2</v>
      </c>
      <c r="C18" s="356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356" t="s">
        <v>5</v>
      </c>
      <c r="M18" s="107"/>
      <c r="N18" s="107"/>
      <c r="O18" s="107"/>
      <c r="P18" s="107"/>
      <c r="Q18" s="367"/>
      <c r="R18" s="107"/>
      <c r="S18" s="107"/>
    </row>
    <row r="19" spans="1:19" ht="15.75">
      <c r="A19" s="387"/>
      <c r="B19" s="357"/>
      <c r="C19" s="358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358"/>
      <c r="M19" s="107"/>
      <c r="N19" s="107"/>
      <c r="O19" s="107"/>
      <c r="P19" s="107"/>
      <c r="Q19" s="367"/>
      <c r="R19" s="107"/>
      <c r="S19" s="107"/>
    </row>
    <row r="20" spans="1:19" ht="15.75">
      <c r="A20" s="388"/>
      <c r="B20" s="359"/>
      <c r="C20" s="360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202" t="s">
        <v>40</v>
      </c>
      <c r="M20" s="107"/>
      <c r="N20" s="26"/>
      <c r="O20" s="26"/>
      <c r="P20" s="26"/>
      <c r="Q20" s="25"/>
      <c r="R20" s="107"/>
      <c r="S20" s="107"/>
    </row>
    <row r="21" spans="1:19" ht="15.75">
      <c r="A21" s="15" t="s">
        <v>19</v>
      </c>
      <c r="B21" s="343" t="s">
        <v>41</v>
      </c>
      <c r="C21" s="344"/>
      <c r="D21" s="348">
        <f>'ايراد فعلي 2010'!C19</f>
        <v>38.404000000000003</v>
      </c>
      <c r="E21" s="349"/>
      <c r="F21" s="350">
        <f>ايرادفعلي2011!C19</f>
        <v>51.871000000000002</v>
      </c>
      <c r="G21" s="351"/>
      <c r="H21" s="350">
        <f>مخطط2012!C19</f>
        <v>47</v>
      </c>
      <c r="I21" s="351"/>
      <c r="J21" s="334">
        <f>مخطط2013!C22</f>
        <v>200</v>
      </c>
      <c r="K21" s="335"/>
      <c r="L21" s="203">
        <f>(J21/H21-1)*100</f>
        <v>325.531914893617</v>
      </c>
      <c r="M21" s="107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2010'!D19</f>
        <v>0</v>
      </c>
      <c r="E22" s="349"/>
      <c r="F22" s="350">
        <f>ايرادفعلي2011!D19</f>
        <v>0</v>
      </c>
      <c r="G22" s="351"/>
      <c r="H22" s="350">
        <f>مخطط2012!D19</f>
        <v>0</v>
      </c>
      <c r="I22" s="351"/>
      <c r="J22" s="334">
        <f>مخطط2013!D22</f>
        <v>0</v>
      </c>
      <c r="K22" s="335"/>
      <c r="L22" s="203" t="e">
        <f t="shared" ref="L22:L26" si="12">(J22/H22-1)*100</f>
        <v>#DIV/0!</v>
      </c>
      <c r="M22" s="107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2010'!E19</f>
        <v>0</v>
      </c>
      <c r="E23" s="349"/>
      <c r="F23" s="350">
        <f>ايرادفعلي2011!E19</f>
        <v>0</v>
      </c>
      <c r="G23" s="351"/>
      <c r="H23" s="350">
        <f>مخطط2012!E19</f>
        <v>0</v>
      </c>
      <c r="I23" s="351"/>
      <c r="J23" s="334">
        <f>مخطط2013!E22</f>
        <v>0</v>
      </c>
      <c r="K23" s="335"/>
      <c r="L23" s="203" t="e">
        <f t="shared" si="12"/>
        <v>#DIV/0!</v>
      </c>
      <c r="M23" s="107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2010'!F19</f>
        <v>27.763000000000002</v>
      </c>
      <c r="E24" s="349"/>
      <c r="F24" s="350">
        <f>ايرادفعلي2011!F19</f>
        <v>294.66300000000001</v>
      </c>
      <c r="G24" s="351"/>
      <c r="H24" s="350">
        <f>مخطط2012!F19</f>
        <v>38.75</v>
      </c>
      <c r="I24" s="351"/>
      <c r="J24" s="334">
        <f>مخطط2013!F22</f>
        <v>37</v>
      </c>
      <c r="K24" s="335"/>
      <c r="L24" s="203">
        <f t="shared" si="12"/>
        <v>-4.5161290322580649</v>
      </c>
      <c r="M24" s="107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2010'!G19</f>
        <v>0</v>
      </c>
      <c r="E25" s="349"/>
      <c r="F25" s="350">
        <f>ايرادفعلي2011!G19</f>
        <v>0</v>
      </c>
      <c r="G25" s="351"/>
      <c r="H25" s="350">
        <f>مخطط2012!G19</f>
        <v>75</v>
      </c>
      <c r="I25" s="351"/>
      <c r="J25" s="334">
        <f>مخطط2013!G22</f>
        <v>0</v>
      </c>
      <c r="K25" s="335"/>
      <c r="L25" s="203">
        <f t="shared" si="12"/>
        <v>-100</v>
      </c>
      <c r="M25" s="107"/>
      <c r="N25" s="25"/>
      <c r="O25" s="25"/>
      <c r="P25" s="25"/>
      <c r="Q25" s="28"/>
      <c r="R25" s="7"/>
      <c r="S25" s="8"/>
    </row>
    <row r="26" spans="1:19" ht="15.75">
      <c r="A26" s="352" t="s">
        <v>48</v>
      </c>
      <c r="B26" s="353"/>
      <c r="C26" s="354"/>
      <c r="D26" s="345">
        <f>SUM(D21:E25)</f>
        <v>66.167000000000002</v>
      </c>
      <c r="E26" s="346"/>
      <c r="F26" s="345">
        <f t="shared" ref="F26" si="13">SUM(F21:G25)</f>
        <v>346.53399999999999</v>
      </c>
      <c r="G26" s="346"/>
      <c r="H26" s="345">
        <f t="shared" ref="H26" si="14">SUM(H21:I25)</f>
        <v>160.75</v>
      </c>
      <c r="I26" s="346"/>
      <c r="J26" s="345">
        <f t="shared" ref="J26" si="15">SUM(J21:K25)</f>
        <v>237</v>
      </c>
      <c r="K26" s="346"/>
      <c r="L26" s="203">
        <f t="shared" si="12"/>
        <v>47.433903576982893</v>
      </c>
      <c r="M26" s="107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336" t="s">
        <v>64</v>
      </c>
      <c r="B28" s="337"/>
      <c r="C28" s="338"/>
      <c r="D28" s="206" t="s">
        <v>50</v>
      </c>
      <c r="E28" s="206" t="s">
        <v>51</v>
      </c>
      <c r="F28" s="206" t="s">
        <v>52</v>
      </c>
      <c r="G28" s="206" t="s">
        <v>53</v>
      </c>
      <c r="H28" s="206" t="s">
        <v>54</v>
      </c>
      <c r="I28" s="206" t="s">
        <v>55</v>
      </c>
      <c r="J28" s="206" t="s">
        <v>56</v>
      </c>
      <c r="K28" s="206" t="s">
        <v>57</v>
      </c>
      <c r="L28" s="206" t="s">
        <v>58</v>
      </c>
      <c r="M28" s="206" t="s">
        <v>59</v>
      </c>
      <c r="N28" s="206" t="s">
        <v>60</v>
      </c>
      <c r="O28" s="206" t="s">
        <v>61</v>
      </c>
      <c r="P28" s="207" t="s">
        <v>62</v>
      </c>
      <c r="Q28" s="17"/>
      <c r="R28" s="22"/>
      <c r="S28" s="1"/>
    </row>
    <row r="29" spans="1:19" ht="18">
      <c r="A29" s="339"/>
      <c r="B29" s="340"/>
      <c r="C29" s="341"/>
      <c r="D29" s="143">
        <v>2</v>
      </c>
      <c r="E29" s="143">
        <v>11</v>
      </c>
      <c r="F29" s="143">
        <v>13</v>
      </c>
      <c r="G29" s="143">
        <v>11</v>
      </c>
      <c r="H29" s="143">
        <v>21</v>
      </c>
      <c r="I29" s="143">
        <v>19</v>
      </c>
      <c r="J29" s="143">
        <v>37</v>
      </c>
      <c r="K29" s="143">
        <v>49</v>
      </c>
      <c r="L29" s="143">
        <v>42</v>
      </c>
      <c r="M29" s="144">
        <v>28</v>
      </c>
      <c r="N29" s="144">
        <v>55</v>
      </c>
      <c r="O29" s="143">
        <v>44</v>
      </c>
      <c r="P29" s="208">
        <f>SUM(D29:O29)</f>
        <v>332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>
      <c r="A31" s="336" t="s">
        <v>282</v>
      </c>
      <c r="B31" s="337"/>
      <c r="C31" s="338"/>
      <c r="D31" s="206" t="s">
        <v>50</v>
      </c>
      <c r="E31" s="206" t="s">
        <v>51</v>
      </c>
      <c r="F31" s="206" t="s">
        <v>52</v>
      </c>
      <c r="G31" s="206" t="s">
        <v>53</v>
      </c>
      <c r="H31" s="206" t="s">
        <v>54</v>
      </c>
      <c r="I31" s="206" t="s">
        <v>55</v>
      </c>
      <c r="J31" s="206" t="s">
        <v>56</v>
      </c>
      <c r="K31" s="206" t="s">
        <v>57</v>
      </c>
      <c r="L31" s="206" t="s">
        <v>58</v>
      </c>
      <c r="M31" s="206" t="s">
        <v>59</v>
      </c>
      <c r="N31" s="206" t="s">
        <v>60</v>
      </c>
      <c r="O31" s="206" t="s">
        <v>61</v>
      </c>
      <c r="P31" s="207" t="s">
        <v>62</v>
      </c>
      <c r="Q31" s="17"/>
      <c r="R31" s="22"/>
      <c r="S31" s="1"/>
    </row>
    <row r="32" spans="1:19" ht="18">
      <c r="A32" s="339"/>
      <c r="B32" s="340"/>
      <c r="C32" s="341"/>
      <c r="D32" s="143">
        <v>2</v>
      </c>
      <c r="E32" s="143">
        <v>12</v>
      </c>
      <c r="F32" s="143">
        <v>11</v>
      </c>
      <c r="G32" s="143">
        <v>12</v>
      </c>
      <c r="H32" s="143">
        <v>19</v>
      </c>
      <c r="I32" s="143">
        <v>18</v>
      </c>
      <c r="J32" s="143">
        <v>33</v>
      </c>
      <c r="K32" s="143">
        <v>41</v>
      </c>
      <c r="L32" s="143">
        <v>49</v>
      </c>
      <c r="M32" s="144">
        <v>38</v>
      </c>
      <c r="N32" s="144">
        <v>43</v>
      </c>
      <c r="O32" s="143">
        <v>45</v>
      </c>
      <c r="P32" s="208">
        <f>SUM(D32:O32)</f>
        <v>323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336" t="s">
        <v>283</v>
      </c>
      <c r="B34" s="337"/>
      <c r="C34" s="338"/>
      <c r="D34" s="204" t="s">
        <v>50</v>
      </c>
      <c r="E34" s="204" t="s">
        <v>51</v>
      </c>
      <c r="F34" s="204" t="s">
        <v>52</v>
      </c>
      <c r="G34" s="204" t="s">
        <v>53</v>
      </c>
      <c r="H34" s="204" t="s">
        <v>54</v>
      </c>
      <c r="I34" s="204" t="s">
        <v>55</v>
      </c>
      <c r="J34" s="204" t="s">
        <v>56</v>
      </c>
      <c r="K34" s="204" t="s">
        <v>57</v>
      </c>
      <c r="L34" s="204" t="s">
        <v>58</v>
      </c>
      <c r="M34" s="204" t="s">
        <v>59</v>
      </c>
      <c r="N34" s="204" t="s">
        <v>60</v>
      </c>
      <c r="O34" s="204" t="s">
        <v>61</v>
      </c>
      <c r="P34" s="205" t="s">
        <v>62</v>
      </c>
      <c r="Q34" s="17"/>
      <c r="R34" s="1"/>
      <c r="S34" s="24"/>
    </row>
    <row r="35" spans="1:19" ht="15.75">
      <c r="A35" s="339"/>
      <c r="B35" s="340"/>
      <c r="C35" s="341"/>
      <c r="D35" s="158">
        <f>'جدول رقم(1)2013'!C19</f>
        <v>2</v>
      </c>
      <c r="E35" s="158">
        <f>'جدول رقم(1)2013'!D19</f>
        <v>12</v>
      </c>
      <c r="F35" s="158">
        <f>'جدول رقم(1)2013'!E19</f>
        <v>11</v>
      </c>
      <c r="G35" s="158">
        <f>'جدول رقم(1)2013'!F19</f>
        <v>12</v>
      </c>
      <c r="H35" s="158">
        <f>'جدول رقم(1)2013'!G19</f>
        <v>22</v>
      </c>
      <c r="I35" s="158">
        <f>'جدول رقم(1)2013'!H19</f>
        <v>24</v>
      </c>
      <c r="J35" s="158">
        <f>'جدول رقم(1)2013'!I19</f>
        <v>33</v>
      </c>
      <c r="K35" s="158">
        <f>'جدول رقم(1)2013'!J19</f>
        <v>50</v>
      </c>
      <c r="L35" s="158">
        <f>'جدول رقم(1)2013'!K19</f>
        <v>73</v>
      </c>
      <c r="M35" s="158">
        <f>'جدول رقم(1)2013'!L19</f>
        <v>40</v>
      </c>
      <c r="N35" s="158">
        <f>'جدول رقم(1)2013'!M19</f>
        <v>44</v>
      </c>
      <c r="O35" s="158">
        <f>'جدول رقم(1)2013'!N19</f>
        <v>43</v>
      </c>
      <c r="P35" s="209">
        <f>SUM(D35:O35)</f>
        <v>366</v>
      </c>
      <c r="Q35" s="31">
        <v>36</v>
      </c>
      <c r="R35" s="1"/>
      <c r="S35" s="24"/>
    </row>
  </sheetData>
  <sheetProtection password="CC06" sheet="1" objects="1" scenarios="1"/>
  <mergeCells count="142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P3:Q4"/>
    <mergeCell ref="D4:E4"/>
    <mergeCell ref="F4:G4"/>
    <mergeCell ref="H4:I4"/>
    <mergeCell ref="J4:K4"/>
    <mergeCell ref="L4:M4"/>
    <mergeCell ref="N4:O4"/>
    <mergeCell ref="A1:D1"/>
    <mergeCell ref="E1:S1"/>
    <mergeCell ref="A2:B2"/>
    <mergeCell ref="E2:S2"/>
    <mergeCell ref="A3:A5"/>
    <mergeCell ref="B3:B5"/>
    <mergeCell ref="D3:E3"/>
    <mergeCell ref="F3:G3"/>
    <mergeCell ref="H3:K3"/>
    <mergeCell ref="L3:O3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3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192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07"/>
      <c r="S3" s="107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07"/>
      <c r="S4" s="107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07"/>
      <c r="S5" s="107"/>
    </row>
    <row r="6" spans="1:19" ht="15.75">
      <c r="A6" s="5" t="s">
        <v>19</v>
      </c>
      <c r="B6" s="6" t="s">
        <v>20</v>
      </c>
      <c r="C6" s="37">
        <f>SUM(C7:C14)</f>
        <v>1437.5409999999999</v>
      </c>
      <c r="D6" s="411">
        <f>SUM(D7:E14)</f>
        <v>1487.595</v>
      </c>
      <c r="E6" s="412"/>
      <c r="F6" s="411">
        <f t="shared" ref="F6" si="0">SUM(F7:G14)</f>
        <v>1325.6740000000002</v>
      </c>
      <c r="G6" s="412"/>
      <c r="H6" s="411">
        <f t="shared" ref="H6" si="1">SUM(H7:I14)</f>
        <v>1759.9839999999999</v>
      </c>
      <c r="I6" s="412"/>
      <c r="J6" s="411">
        <f t="shared" ref="J6" si="2">SUM(J7:K14)</f>
        <v>1759.9839999999999</v>
      </c>
      <c r="K6" s="412"/>
      <c r="L6" s="413">
        <f t="shared" ref="L6" si="3">SUM(L7:M14)</f>
        <v>2345.8180000000002</v>
      </c>
      <c r="M6" s="414"/>
      <c r="N6" s="413">
        <f t="shared" ref="N6" si="4">SUM(N7:O14)</f>
        <v>1936</v>
      </c>
      <c r="O6" s="414"/>
      <c r="P6" s="35">
        <f>(N6/H6-1)*100</f>
        <v>10.001000009090987</v>
      </c>
      <c r="Q6" s="35">
        <f>(N6/J6-1)*100</f>
        <v>10.001000009090987</v>
      </c>
      <c r="R6" s="7"/>
      <c r="S6" s="8"/>
    </row>
    <row r="7" spans="1:19" ht="15.75">
      <c r="A7" s="9"/>
      <c r="B7" s="10" t="s">
        <v>21</v>
      </c>
      <c r="C7" s="110">
        <f>'نفقات فعلية 2010'!C20</f>
        <v>906.06600000000003</v>
      </c>
      <c r="D7" s="378">
        <f>'منقح 2011'!C20</f>
        <v>1084.5630000000001</v>
      </c>
      <c r="E7" s="379"/>
      <c r="F7" s="378">
        <f>'نفقات فعلية 2011'!C20</f>
        <v>928.40200000000004</v>
      </c>
      <c r="G7" s="379"/>
      <c r="H7" s="380">
        <f>'مصدق 2012'!C23</f>
        <v>1099.0899999999999</v>
      </c>
      <c r="I7" s="381"/>
      <c r="J7" s="380">
        <f>'منقح 2012'!C23</f>
        <v>1099.0899999999999</v>
      </c>
      <c r="K7" s="381"/>
      <c r="L7" s="350">
        <f>'مقترح 2013'!C24</f>
        <v>1316.568</v>
      </c>
      <c r="M7" s="351"/>
      <c r="N7" s="350">
        <f>متفق2013!C24</f>
        <v>1169</v>
      </c>
      <c r="O7" s="351"/>
      <c r="P7" s="35">
        <f t="shared" ref="P7:P16" si="5">(N7/H7-1)*100</f>
        <v>6.3607165928176945</v>
      </c>
      <c r="Q7" s="35">
        <f t="shared" ref="Q7:Q16" si="6">(N7/J7-1)*100</f>
        <v>6.3607165928176945</v>
      </c>
      <c r="R7" s="7"/>
      <c r="S7" s="377"/>
    </row>
    <row r="8" spans="1:19" ht="15.75">
      <c r="A8" s="11"/>
      <c r="B8" s="10" t="s">
        <v>22</v>
      </c>
      <c r="C8" s="110">
        <f>'نفقات فعلية 2010'!D20</f>
        <v>419.18799999999999</v>
      </c>
      <c r="D8" s="378">
        <f>'منقح 2011'!D20</f>
        <v>386.78199999999998</v>
      </c>
      <c r="E8" s="379"/>
      <c r="F8" s="378">
        <f>'نفقات فعلية 2011'!D20</f>
        <v>381.23500000000001</v>
      </c>
      <c r="G8" s="379"/>
      <c r="H8" s="380">
        <f>'مصدق 2012'!D23</f>
        <v>399.64400000000001</v>
      </c>
      <c r="I8" s="381"/>
      <c r="J8" s="380">
        <f>'منقح 2012'!D23</f>
        <v>399.64400000000001</v>
      </c>
      <c r="K8" s="381"/>
      <c r="L8" s="350">
        <f>'مقترح 2013'!D24</f>
        <v>687</v>
      </c>
      <c r="M8" s="351"/>
      <c r="N8" s="350">
        <f>متفق2013!D24</f>
        <v>506</v>
      </c>
      <c r="O8" s="351"/>
      <c r="P8" s="35">
        <f t="shared" si="5"/>
        <v>26.612685289908011</v>
      </c>
      <c r="Q8" s="35">
        <f t="shared" si="6"/>
        <v>26.612685289908011</v>
      </c>
      <c r="R8" s="7"/>
      <c r="S8" s="377"/>
    </row>
    <row r="9" spans="1:19" ht="15.75">
      <c r="A9" s="11"/>
      <c r="B9" s="10" t="s">
        <v>23</v>
      </c>
      <c r="C9" s="110">
        <f>'نفقات فعلية 2010'!E20</f>
        <v>0</v>
      </c>
      <c r="D9" s="378">
        <f>'منقح 2011'!E20</f>
        <v>0</v>
      </c>
      <c r="E9" s="379"/>
      <c r="F9" s="378">
        <f>'نفقات فعلية 2011'!E20</f>
        <v>0</v>
      </c>
      <c r="G9" s="379"/>
      <c r="H9" s="380">
        <f>'مصدق 2012'!E23</f>
        <v>0</v>
      </c>
      <c r="I9" s="381"/>
      <c r="J9" s="380">
        <f>'منقح 2012'!E23</f>
        <v>0</v>
      </c>
      <c r="K9" s="381"/>
      <c r="L9" s="350">
        <f>'مقترح 2013'!E24</f>
        <v>0</v>
      </c>
      <c r="M9" s="351"/>
      <c r="N9" s="350">
        <f>متفق2013!E24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10">
        <f>'نفقات فعلية 2010'!F20</f>
        <v>0</v>
      </c>
      <c r="D10" s="378">
        <f>'منقح 2011'!F20</f>
        <v>0</v>
      </c>
      <c r="E10" s="379"/>
      <c r="F10" s="378">
        <f>'نفقات فعلية 2011'!F20</f>
        <v>0</v>
      </c>
      <c r="G10" s="379"/>
      <c r="H10" s="380">
        <f>'مصدق 2012'!F23</f>
        <v>0</v>
      </c>
      <c r="I10" s="381"/>
      <c r="J10" s="380">
        <f>'منقح 2012'!F23</f>
        <v>0</v>
      </c>
      <c r="K10" s="381"/>
      <c r="L10" s="350">
        <f>'مقترح 2013'!F24</f>
        <v>0</v>
      </c>
      <c r="M10" s="351"/>
      <c r="N10" s="350">
        <f>متفق2013!F24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10">
        <f>'نفقات فعلية 2010'!G20</f>
        <v>0</v>
      </c>
      <c r="D11" s="378">
        <f>'منقح 2011'!G20</f>
        <v>0</v>
      </c>
      <c r="E11" s="379"/>
      <c r="F11" s="378">
        <f>'نفقات فعلية 2011'!G20</f>
        <v>0</v>
      </c>
      <c r="G11" s="379"/>
      <c r="H11" s="380">
        <f>'مصدق 2012'!G23</f>
        <v>0</v>
      </c>
      <c r="I11" s="381"/>
      <c r="J11" s="380">
        <f>'منقح 2012'!G23</f>
        <v>0</v>
      </c>
      <c r="K11" s="381"/>
      <c r="L11" s="350">
        <f>'مقترح 2013'!G24</f>
        <v>0</v>
      </c>
      <c r="M11" s="351"/>
      <c r="N11" s="350">
        <f>متفق2013!G24</f>
        <v>0</v>
      </c>
      <c r="O11" s="351"/>
      <c r="P11" s="35" t="e">
        <f t="shared" si="5"/>
        <v>#DIV/0!</v>
      </c>
      <c r="Q11" s="35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110">
        <f>'نفقات فعلية 2010'!H20</f>
        <v>0</v>
      </c>
      <c r="D12" s="378">
        <f>'منقح 2011'!H20</f>
        <v>0</v>
      </c>
      <c r="E12" s="379"/>
      <c r="F12" s="378">
        <f>'نفقات فعلية 2011'!H20</f>
        <v>0</v>
      </c>
      <c r="G12" s="379"/>
      <c r="H12" s="380">
        <f>'مصدق 2012'!H23</f>
        <v>0</v>
      </c>
      <c r="I12" s="381"/>
      <c r="J12" s="380">
        <f>'منقح 2012'!H23</f>
        <v>0</v>
      </c>
      <c r="K12" s="381"/>
      <c r="L12" s="350">
        <f>'مقترح 2013'!H24</f>
        <v>0</v>
      </c>
      <c r="M12" s="351"/>
      <c r="N12" s="350">
        <f>متفق2013!H24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10">
        <f>'نفقات فعلية 2010'!I20</f>
        <v>2.9</v>
      </c>
      <c r="D13" s="378">
        <f>'منقح 2011'!I20</f>
        <v>1.25</v>
      </c>
      <c r="E13" s="379"/>
      <c r="F13" s="378">
        <f>'نفقات فعلية 2011'!I20</f>
        <v>1.181</v>
      </c>
      <c r="G13" s="379"/>
      <c r="H13" s="380">
        <f>'مصدق 2012'!I23</f>
        <v>1.25</v>
      </c>
      <c r="I13" s="381"/>
      <c r="J13" s="380">
        <f>'منقح 2012'!I23</f>
        <v>1.25</v>
      </c>
      <c r="K13" s="381"/>
      <c r="L13" s="350">
        <f>'مقترح 2013'!I24</f>
        <v>1.25</v>
      </c>
      <c r="M13" s="351"/>
      <c r="N13" s="350">
        <f>متفق2013!I24</f>
        <v>1</v>
      </c>
      <c r="O13" s="351"/>
      <c r="P13" s="35">
        <f t="shared" si="5"/>
        <v>-19.999999999999996</v>
      </c>
      <c r="Q13" s="35">
        <f t="shared" si="6"/>
        <v>-19.999999999999996</v>
      </c>
      <c r="R13" s="7"/>
      <c r="S13" s="377"/>
    </row>
    <row r="14" spans="1:19" ht="15.75">
      <c r="A14" s="11"/>
      <c r="B14" s="12" t="s">
        <v>28</v>
      </c>
      <c r="C14" s="110">
        <f>'نفقات فعلية 2010'!J20</f>
        <v>109.387</v>
      </c>
      <c r="D14" s="378">
        <f>'منقح 2011'!J20</f>
        <v>15</v>
      </c>
      <c r="E14" s="379"/>
      <c r="F14" s="378">
        <f>'نفقات فعلية 2011'!J20</f>
        <v>14.856</v>
      </c>
      <c r="G14" s="379"/>
      <c r="H14" s="380">
        <f>'مصدق 2012'!J23</f>
        <v>260</v>
      </c>
      <c r="I14" s="381"/>
      <c r="J14" s="380">
        <f>'منقح 2012'!J23</f>
        <v>260</v>
      </c>
      <c r="K14" s="381"/>
      <c r="L14" s="350">
        <f>'مقترح 2013'!J24</f>
        <v>341</v>
      </c>
      <c r="M14" s="351"/>
      <c r="N14" s="350">
        <f>متفق2013!J24</f>
        <v>260</v>
      </c>
      <c r="O14" s="351"/>
      <c r="P14" s="35">
        <f t="shared" si="5"/>
        <v>0</v>
      </c>
      <c r="Q14" s="35">
        <f t="shared" si="6"/>
        <v>0</v>
      </c>
      <c r="R14" s="7"/>
      <c r="S14" s="377"/>
    </row>
    <row r="15" spans="1:19" ht="15.75">
      <c r="A15" s="5" t="s">
        <v>29</v>
      </c>
      <c r="B15" s="13" t="s">
        <v>30</v>
      </c>
      <c r="C15" s="109">
        <f>'نفقات فعلية 2010'!N20</f>
        <v>0</v>
      </c>
      <c r="D15" s="382">
        <f>'منقح 2011'!N20</f>
        <v>1300</v>
      </c>
      <c r="E15" s="383"/>
      <c r="F15" s="382">
        <f>'نفقات فعلية 2011'!N20</f>
        <v>0</v>
      </c>
      <c r="G15" s="383"/>
      <c r="H15" s="396">
        <f>'مصدق 2012'!N23</f>
        <v>910</v>
      </c>
      <c r="I15" s="397"/>
      <c r="J15" s="396">
        <f>'منقح 2012'!N23</f>
        <v>910</v>
      </c>
      <c r="K15" s="397"/>
      <c r="L15" s="365">
        <f>'مقترح 2013'!N24</f>
        <v>1685</v>
      </c>
      <c r="M15" s="366"/>
      <c r="N15" s="365">
        <f>متفق2013!N24</f>
        <v>1685</v>
      </c>
      <c r="O15" s="366"/>
      <c r="P15" s="35">
        <f t="shared" si="5"/>
        <v>85.164835164835168</v>
      </c>
      <c r="Q15" s="35">
        <f t="shared" si="6"/>
        <v>85.164835164835168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1437.5409999999999</v>
      </c>
      <c r="D16" s="411">
        <f>D6+D15</f>
        <v>2787.5950000000003</v>
      </c>
      <c r="E16" s="412"/>
      <c r="F16" s="411">
        <f t="shared" ref="F16" si="7">F6+F15</f>
        <v>1325.6740000000002</v>
      </c>
      <c r="G16" s="412"/>
      <c r="H16" s="411">
        <f t="shared" ref="H16" si="8">H6+H15</f>
        <v>2669.9839999999999</v>
      </c>
      <c r="I16" s="412"/>
      <c r="J16" s="411">
        <f t="shared" ref="J16" si="9">J6+J15</f>
        <v>2669.9839999999999</v>
      </c>
      <c r="K16" s="412"/>
      <c r="L16" s="413">
        <f t="shared" ref="L16" si="10">L6+L15</f>
        <v>4030.8180000000002</v>
      </c>
      <c r="M16" s="414"/>
      <c r="N16" s="413">
        <f t="shared" ref="N16" si="11">N6+N15</f>
        <v>3621</v>
      </c>
      <c r="O16" s="414"/>
      <c r="P16" s="35">
        <f t="shared" si="5"/>
        <v>35.618790224960151</v>
      </c>
      <c r="Q16" s="35">
        <f t="shared" si="6"/>
        <v>35.618790224960151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07"/>
      <c r="N18" s="107"/>
      <c r="O18" s="107"/>
      <c r="P18" s="107"/>
      <c r="Q18" s="367"/>
      <c r="R18" s="107"/>
      <c r="S18" s="107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07"/>
      <c r="N19" s="107"/>
      <c r="O19" s="107"/>
      <c r="P19" s="107"/>
      <c r="Q19" s="367"/>
      <c r="R19" s="107"/>
      <c r="S19" s="107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08" t="s">
        <v>40</v>
      </c>
      <c r="M20" s="107"/>
      <c r="N20" s="26"/>
      <c r="O20" s="26"/>
      <c r="P20" s="26"/>
      <c r="Q20" s="25"/>
      <c r="R20" s="107"/>
      <c r="S20" s="107"/>
    </row>
    <row r="21" spans="1:19" ht="15.75">
      <c r="A21" s="15" t="s">
        <v>19</v>
      </c>
      <c r="B21" s="343" t="s">
        <v>41</v>
      </c>
      <c r="C21" s="344"/>
      <c r="D21" s="348">
        <f>'ايراد فعلي 2010'!C20</f>
        <v>1.5269999999999999</v>
      </c>
      <c r="E21" s="349"/>
      <c r="F21" s="350">
        <f>ايرادفعلي2011!C20</f>
        <v>1.8660000000000001</v>
      </c>
      <c r="G21" s="351"/>
      <c r="H21" s="350">
        <f>مخطط2012!C20</f>
        <v>10</v>
      </c>
      <c r="I21" s="351"/>
      <c r="J21" s="334">
        <f>مخطط2013!C23</f>
        <v>3</v>
      </c>
      <c r="K21" s="335"/>
      <c r="L21" s="36">
        <f>(J21/H21-1)*100</f>
        <v>-70</v>
      </c>
      <c r="M21" s="107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2010'!D20</f>
        <v>0</v>
      </c>
      <c r="E22" s="349"/>
      <c r="F22" s="350">
        <f>ايرادفعلي2011!D20</f>
        <v>0</v>
      </c>
      <c r="G22" s="351"/>
      <c r="H22" s="350">
        <f>مخطط2012!D20</f>
        <v>0</v>
      </c>
      <c r="I22" s="351"/>
      <c r="J22" s="334">
        <f>مخطط2013!D23</f>
        <v>0</v>
      </c>
      <c r="K22" s="335"/>
      <c r="L22" s="36" t="e">
        <f t="shared" ref="L22:L26" si="12">(J22/H22-1)*100</f>
        <v>#DIV/0!</v>
      </c>
      <c r="M22" s="107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2010'!E20</f>
        <v>0</v>
      </c>
      <c r="E23" s="349"/>
      <c r="F23" s="350">
        <f>ايرادفعلي2011!E20</f>
        <v>0</v>
      </c>
      <c r="G23" s="351"/>
      <c r="H23" s="350">
        <f>مخطط2012!E20</f>
        <v>0</v>
      </c>
      <c r="I23" s="351"/>
      <c r="J23" s="334">
        <f>مخطط2013!E23</f>
        <v>0</v>
      </c>
      <c r="K23" s="335"/>
      <c r="L23" s="36" t="e">
        <f t="shared" si="12"/>
        <v>#DIV/0!</v>
      </c>
      <c r="M23" s="107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2010'!F20</f>
        <v>0.61899999999999999</v>
      </c>
      <c r="E24" s="349"/>
      <c r="F24" s="350">
        <f>ايرادفعلي2011!F20</f>
        <v>0.379</v>
      </c>
      <c r="G24" s="351"/>
      <c r="H24" s="350">
        <f>مخطط2012!F20</f>
        <v>1</v>
      </c>
      <c r="I24" s="351"/>
      <c r="J24" s="334">
        <f>مخطط2013!F23</f>
        <v>1</v>
      </c>
      <c r="K24" s="335"/>
      <c r="L24" s="36">
        <f t="shared" si="12"/>
        <v>0</v>
      </c>
      <c r="M24" s="107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2010'!G20</f>
        <v>0</v>
      </c>
      <c r="E25" s="349"/>
      <c r="F25" s="350">
        <f>ايرادفعلي2011!G20</f>
        <v>0</v>
      </c>
      <c r="G25" s="351"/>
      <c r="H25" s="350">
        <f>مخطط2012!G20</f>
        <v>0</v>
      </c>
      <c r="I25" s="351"/>
      <c r="J25" s="334">
        <f>مخطط2013!G23</f>
        <v>0</v>
      </c>
      <c r="K25" s="335"/>
      <c r="L25" s="36" t="e">
        <f t="shared" si="12"/>
        <v>#DIV/0!</v>
      </c>
      <c r="M25" s="107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2.1459999999999999</v>
      </c>
      <c r="E26" s="427"/>
      <c r="F26" s="426">
        <f t="shared" ref="F26" si="13">SUM(F21:G25)</f>
        <v>2.2450000000000001</v>
      </c>
      <c r="G26" s="427"/>
      <c r="H26" s="426">
        <f t="shared" ref="H26" si="14">SUM(H21:I25)</f>
        <v>11</v>
      </c>
      <c r="I26" s="427"/>
      <c r="J26" s="426">
        <f t="shared" ref="J26" si="15">SUM(J21:K25)</f>
        <v>4</v>
      </c>
      <c r="K26" s="427"/>
      <c r="L26" s="36">
        <f t="shared" si="12"/>
        <v>-63.636363636363633</v>
      </c>
      <c r="M26" s="107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8">
      <c r="A29" s="420"/>
      <c r="B29" s="421"/>
      <c r="C29" s="422"/>
      <c r="D29" s="143">
        <v>1</v>
      </c>
      <c r="E29" s="143">
        <v>1</v>
      </c>
      <c r="F29" s="143">
        <v>4</v>
      </c>
      <c r="G29" s="143">
        <v>5</v>
      </c>
      <c r="H29" s="143">
        <v>11</v>
      </c>
      <c r="I29" s="143">
        <v>17</v>
      </c>
      <c r="J29" s="143">
        <v>26</v>
      </c>
      <c r="K29" s="143">
        <v>26</v>
      </c>
      <c r="L29" s="143">
        <v>26</v>
      </c>
      <c r="M29" s="144">
        <v>17</v>
      </c>
      <c r="N29" s="144">
        <v>15</v>
      </c>
      <c r="O29" s="143">
        <v>23</v>
      </c>
      <c r="P29" s="162">
        <f>SUM(D29:O29)</f>
        <v>172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8">
      <c r="A32" s="420"/>
      <c r="B32" s="421"/>
      <c r="C32" s="422"/>
      <c r="D32" s="143">
        <v>1</v>
      </c>
      <c r="E32" s="143">
        <v>1</v>
      </c>
      <c r="F32" s="143">
        <v>4</v>
      </c>
      <c r="G32" s="143">
        <v>5</v>
      </c>
      <c r="H32" s="143">
        <v>11</v>
      </c>
      <c r="I32" s="143">
        <v>17</v>
      </c>
      <c r="J32" s="143">
        <v>26</v>
      </c>
      <c r="K32" s="143">
        <v>26</v>
      </c>
      <c r="L32" s="143">
        <v>26</v>
      </c>
      <c r="M32" s="144">
        <v>17</v>
      </c>
      <c r="N32" s="144">
        <v>15</v>
      </c>
      <c r="O32" s="143">
        <v>23</v>
      </c>
      <c r="P32" s="141">
        <f>SUM(D32:O32)</f>
        <v>172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رقم(1)2013'!C20</f>
        <v>1</v>
      </c>
      <c r="E35" s="158">
        <f>'جدول رقم(1)2013'!D20</f>
        <v>1</v>
      </c>
      <c r="F35" s="158">
        <f>'جدول رقم(1)2013'!E20</f>
        <v>4</v>
      </c>
      <c r="G35" s="158">
        <f>'جدول رقم(1)2013'!F20</f>
        <v>5</v>
      </c>
      <c r="H35" s="158">
        <f>'جدول رقم(1)2013'!G20</f>
        <v>10</v>
      </c>
      <c r="I35" s="158">
        <f>'جدول رقم(1)2013'!H20</f>
        <v>18</v>
      </c>
      <c r="J35" s="158">
        <f>'جدول رقم(1)2013'!I20</f>
        <v>26</v>
      </c>
      <c r="K35" s="158">
        <f>'جدول رقم(1)2013'!J20</f>
        <v>26</v>
      </c>
      <c r="L35" s="158">
        <f>'جدول رقم(1)2013'!K20</f>
        <v>26</v>
      </c>
      <c r="M35" s="158">
        <f>'جدول رقم(1)2013'!L20</f>
        <v>17</v>
      </c>
      <c r="N35" s="158">
        <f>'جدول رقم(1)2013'!M20</f>
        <v>15</v>
      </c>
      <c r="O35" s="158">
        <f>'جدول رقم(1)2013'!N20</f>
        <v>23</v>
      </c>
      <c r="P35" s="159">
        <f>SUM(D35:O35)</f>
        <v>172</v>
      </c>
      <c r="Q35" s="31">
        <v>37</v>
      </c>
      <c r="R35" s="1"/>
      <c r="S35" s="24"/>
    </row>
  </sheetData>
  <sheetProtection password="CC06" sheet="1" objects="1" scenarios="1"/>
  <mergeCells count="141">
    <mergeCell ref="A27:R27"/>
    <mergeCell ref="A28:C29"/>
    <mergeCell ref="A31:C32"/>
    <mergeCell ref="A33:C33"/>
    <mergeCell ref="A34:C35"/>
    <mergeCell ref="A1:S1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P3:Q4"/>
    <mergeCell ref="D4:E4"/>
    <mergeCell ref="F4:G4"/>
    <mergeCell ref="H4:I4"/>
    <mergeCell ref="J4:K4"/>
    <mergeCell ref="L4:M4"/>
    <mergeCell ref="N4:O4"/>
    <mergeCell ref="A2:B2"/>
    <mergeCell ref="E2:S2"/>
    <mergeCell ref="A3:A5"/>
    <mergeCell ref="B3:B5"/>
    <mergeCell ref="D3:E3"/>
    <mergeCell ref="F3:G3"/>
    <mergeCell ref="H3:K3"/>
    <mergeCell ref="L3:O3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9" workbookViewId="0">
      <selection activeCell="D35" sqref="D35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5.7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65</v>
      </c>
      <c r="B1" s="384"/>
      <c r="C1" s="384"/>
      <c r="D1" s="384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386" t="s">
        <v>1</v>
      </c>
      <c r="B3" s="386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355" t="s">
        <v>5</v>
      </c>
      <c r="Q3" s="356"/>
      <c r="R3" s="40"/>
      <c r="S3" s="40"/>
    </row>
    <row r="4" spans="1:19" ht="15.75">
      <c r="A4" s="387"/>
      <c r="B4" s="387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359"/>
      <c r="Q4" s="360"/>
      <c r="R4" s="40"/>
      <c r="S4" s="40"/>
    </row>
    <row r="5" spans="1:19" ht="15.75">
      <c r="A5" s="388"/>
      <c r="B5" s="388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195" t="s">
        <v>17</v>
      </c>
      <c r="Q5" s="195" t="s">
        <v>18</v>
      </c>
      <c r="R5" s="40"/>
      <c r="S5" s="40"/>
    </row>
    <row r="6" spans="1:19" ht="15.75">
      <c r="A6" s="196" t="s">
        <v>19</v>
      </c>
      <c r="B6" s="197" t="s">
        <v>20</v>
      </c>
      <c r="C6" s="198">
        <f>SUM(C7:C14)</f>
        <v>228276.978</v>
      </c>
      <c r="D6" s="382">
        <f>SUM(D7:E14)</f>
        <v>278817.95499999996</v>
      </c>
      <c r="E6" s="383"/>
      <c r="F6" s="382">
        <f t="shared" ref="F6" si="0">SUM(F7:G14)</f>
        <v>253250.17</v>
      </c>
      <c r="G6" s="383"/>
      <c r="H6" s="382">
        <f t="shared" ref="H6" si="1">SUM(H7:I14)</f>
        <v>282942</v>
      </c>
      <c r="I6" s="383"/>
      <c r="J6" s="382">
        <f t="shared" ref="J6" si="2">SUM(J7:K14)</f>
        <v>307960.46299999999</v>
      </c>
      <c r="K6" s="383"/>
      <c r="L6" s="363">
        <f t="shared" ref="L6" si="3">SUM(L7:M14)</f>
        <v>319610.57399999996</v>
      </c>
      <c r="M6" s="364"/>
      <c r="N6" s="363">
        <f t="shared" ref="N6" si="4">SUM(N7:O14)</f>
        <v>168366</v>
      </c>
      <c r="O6" s="364"/>
      <c r="P6" s="199">
        <f>(N6/H6-1)*100</f>
        <v>-40.494518311173309</v>
      </c>
      <c r="Q6" s="199">
        <f>(N6/J6-1)*100</f>
        <v>-45.328696300862489</v>
      </c>
      <c r="R6" s="7"/>
      <c r="S6" s="8"/>
    </row>
    <row r="7" spans="1:19" ht="15.75">
      <c r="A7" s="9"/>
      <c r="B7" s="10" t="s">
        <v>21</v>
      </c>
      <c r="C7" s="41">
        <f>'نفقات فعلية 2010'!C7</f>
        <v>79846.826000000001</v>
      </c>
      <c r="D7" s="378">
        <f>'منقح 2011'!C7</f>
        <v>94622.118000000002</v>
      </c>
      <c r="E7" s="379"/>
      <c r="F7" s="378">
        <f>'نفقات فعلية 2011'!C7</f>
        <v>94596.576000000001</v>
      </c>
      <c r="G7" s="379"/>
      <c r="H7" s="380">
        <f>'مصدق 2012'!C7</f>
        <v>103250</v>
      </c>
      <c r="I7" s="381"/>
      <c r="J7" s="380">
        <f>'منقح 2012'!C7</f>
        <v>131268.46299999999</v>
      </c>
      <c r="K7" s="381"/>
      <c r="L7" s="350">
        <f>'مقترح 2013'!C7</f>
        <v>134207.22399999999</v>
      </c>
      <c r="M7" s="351"/>
      <c r="N7" s="350">
        <f>متفق2013!C7</f>
        <v>106207</v>
      </c>
      <c r="O7" s="351"/>
      <c r="P7" s="199">
        <f t="shared" ref="P7:P16" si="5">(N7/H7-1)*100</f>
        <v>2.8639225181598116</v>
      </c>
      <c r="Q7" s="199">
        <f t="shared" ref="Q7:Q16" si="6">(N7/J7-1)*100</f>
        <v>-19.091762352698527</v>
      </c>
      <c r="R7" s="7"/>
      <c r="S7" s="377"/>
    </row>
    <row r="8" spans="1:19" ht="15.75">
      <c r="A8" s="11"/>
      <c r="B8" s="10" t="s">
        <v>22</v>
      </c>
      <c r="C8" s="41">
        <f>'نفقات فعلية 2010'!D7</f>
        <v>109804.84</v>
      </c>
      <c r="D8" s="378">
        <f>'منقح 2011'!D7</f>
        <v>156012.49600000001</v>
      </c>
      <c r="E8" s="379"/>
      <c r="F8" s="378">
        <f>'نفقات فعلية 2011'!D7</f>
        <v>138466.92600000001</v>
      </c>
      <c r="G8" s="379"/>
      <c r="H8" s="380">
        <f>'مصدق 2012'!D7</f>
        <v>152618</v>
      </c>
      <c r="I8" s="381"/>
      <c r="J8" s="380">
        <f>'منقح 2012'!D7</f>
        <v>152618</v>
      </c>
      <c r="K8" s="381"/>
      <c r="L8" s="350">
        <f>'مقترح 2013'!D7</f>
        <v>160248.9</v>
      </c>
      <c r="M8" s="351"/>
      <c r="N8" s="350">
        <f>متفق2013!D7</f>
        <v>52904</v>
      </c>
      <c r="O8" s="351"/>
      <c r="P8" s="199">
        <f t="shared" si="5"/>
        <v>-65.335674691058728</v>
      </c>
      <c r="Q8" s="199">
        <f t="shared" si="6"/>
        <v>-65.335674691058728</v>
      </c>
      <c r="R8" s="7"/>
      <c r="S8" s="377"/>
    </row>
    <row r="9" spans="1:19" ht="15.75">
      <c r="A9" s="11"/>
      <c r="B9" s="10" t="s">
        <v>23</v>
      </c>
      <c r="C9" s="41">
        <f>'نفقات فعلية 2010'!E7</f>
        <v>0</v>
      </c>
      <c r="D9" s="378">
        <f>'منقح 2011'!E7</f>
        <v>0</v>
      </c>
      <c r="E9" s="379"/>
      <c r="F9" s="378">
        <f>'نفقات فعلية 2011'!E7</f>
        <v>0</v>
      </c>
      <c r="G9" s="379"/>
      <c r="H9" s="380">
        <f>'مصدق 2012'!E7</f>
        <v>0</v>
      </c>
      <c r="I9" s="381"/>
      <c r="J9" s="380">
        <f>'منقح 2012'!E7</f>
        <v>0</v>
      </c>
      <c r="K9" s="381"/>
      <c r="L9" s="350">
        <f>'مقترح 2013'!E7</f>
        <v>0</v>
      </c>
      <c r="M9" s="351"/>
      <c r="N9" s="350">
        <f>متفق2013!E7</f>
        <v>0</v>
      </c>
      <c r="O9" s="351"/>
      <c r="P9" s="199" t="e">
        <f t="shared" si="5"/>
        <v>#DIV/0!</v>
      </c>
      <c r="Q9" s="199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41">
        <f>'نفقات فعلية 2010'!F7</f>
        <v>0</v>
      </c>
      <c r="D10" s="378">
        <f>'منقح 2011'!F7</f>
        <v>0</v>
      </c>
      <c r="E10" s="379"/>
      <c r="F10" s="378">
        <f>'نفقات فعلية 2011'!F7</f>
        <v>0</v>
      </c>
      <c r="G10" s="379"/>
      <c r="H10" s="380">
        <f>'مصدق 2012'!F7</f>
        <v>0</v>
      </c>
      <c r="I10" s="381"/>
      <c r="J10" s="380">
        <f>'منقح 2012'!F7</f>
        <v>0</v>
      </c>
      <c r="K10" s="381"/>
      <c r="L10" s="350">
        <f>'مقترح 2013'!F7</f>
        <v>0</v>
      </c>
      <c r="M10" s="351"/>
      <c r="N10" s="350">
        <f>متفق2013!F7</f>
        <v>0</v>
      </c>
      <c r="O10" s="351"/>
      <c r="P10" s="199" t="e">
        <f t="shared" si="5"/>
        <v>#DIV/0!</v>
      </c>
      <c r="Q10" s="199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41">
        <f>'نفقات فعلية 2010'!G7</f>
        <v>0</v>
      </c>
      <c r="D11" s="378">
        <f>'منقح 2011'!G7</f>
        <v>633.34100000000001</v>
      </c>
      <c r="E11" s="379"/>
      <c r="F11" s="378">
        <f>'نفقات فعلية 2011'!G7</f>
        <v>234</v>
      </c>
      <c r="G11" s="379"/>
      <c r="H11" s="380">
        <f>'مصدق 2012'!G7</f>
        <v>634</v>
      </c>
      <c r="I11" s="381"/>
      <c r="J11" s="380">
        <f>'منقح 2012'!G7</f>
        <v>634</v>
      </c>
      <c r="K11" s="381"/>
      <c r="L11" s="350">
        <f>'مقترح 2013'!G7</f>
        <v>1714.45</v>
      </c>
      <c r="M11" s="351"/>
      <c r="N11" s="350">
        <f>متفق2013!G7</f>
        <v>1715</v>
      </c>
      <c r="O11" s="351"/>
      <c r="P11" s="199">
        <f t="shared" si="5"/>
        <v>170.50473186119874</v>
      </c>
      <c r="Q11" s="199">
        <f t="shared" si="6"/>
        <v>170.50473186119874</v>
      </c>
      <c r="R11" s="7"/>
      <c r="S11" s="377"/>
    </row>
    <row r="12" spans="1:19" ht="15.75">
      <c r="A12" s="11"/>
      <c r="B12" s="10" t="s">
        <v>26</v>
      </c>
      <c r="C12" s="41">
        <f>'نفقات فعلية 2010'!H7</f>
        <v>6649.7</v>
      </c>
      <c r="D12" s="378">
        <f>'منقح 2011'!H7</f>
        <v>0</v>
      </c>
      <c r="E12" s="379"/>
      <c r="F12" s="378">
        <f>'نفقات فعلية 2011'!H7</f>
        <v>0</v>
      </c>
      <c r="G12" s="379"/>
      <c r="H12" s="380">
        <f>'مصدق 2012'!H7</f>
        <v>3000</v>
      </c>
      <c r="I12" s="381"/>
      <c r="J12" s="380">
        <f>'منقح 2012'!H7</f>
        <v>0</v>
      </c>
      <c r="K12" s="381"/>
      <c r="L12" s="350">
        <f>'مقترح 2013'!H7</f>
        <v>0</v>
      </c>
      <c r="M12" s="351"/>
      <c r="N12" s="350">
        <f>متفق2013!H7</f>
        <v>0</v>
      </c>
      <c r="O12" s="351"/>
      <c r="P12" s="199">
        <f t="shared" si="5"/>
        <v>-100</v>
      </c>
      <c r="Q12" s="199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41">
        <f>'نفقات فعلية 2010'!I7</f>
        <v>21947.817999999999</v>
      </c>
      <c r="D13" s="378">
        <f>'منقح 2011'!I7</f>
        <v>10650</v>
      </c>
      <c r="E13" s="379"/>
      <c r="F13" s="378">
        <f>'نفقات فعلية 2011'!I7</f>
        <v>8139.9530000000004</v>
      </c>
      <c r="G13" s="379"/>
      <c r="H13" s="380">
        <f>'مصدق 2012'!I7</f>
        <v>6540</v>
      </c>
      <c r="I13" s="381"/>
      <c r="J13" s="380">
        <f>'منقح 2012'!I7</f>
        <v>6540</v>
      </c>
      <c r="K13" s="381"/>
      <c r="L13" s="350">
        <f>'مقترح 2013'!I7</f>
        <v>6540</v>
      </c>
      <c r="M13" s="351"/>
      <c r="N13" s="350">
        <f>متفق2013!I7</f>
        <v>6540</v>
      </c>
      <c r="O13" s="351"/>
      <c r="P13" s="199">
        <f t="shared" si="5"/>
        <v>0</v>
      </c>
      <c r="Q13" s="199">
        <f t="shared" si="6"/>
        <v>0</v>
      </c>
      <c r="R13" s="7"/>
      <c r="S13" s="377"/>
    </row>
    <row r="14" spans="1:19" ht="15.75">
      <c r="A14" s="11"/>
      <c r="B14" s="12" t="s">
        <v>28</v>
      </c>
      <c r="C14" s="41">
        <f>'نفقات فعلية 2010'!J7</f>
        <v>10027.794</v>
      </c>
      <c r="D14" s="378">
        <f>'منقح 2011'!J7</f>
        <v>16900</v>
      </c>
      <c r="E14" s="379"/>
      <c r="F14" s="378">
        <f>'نفقات فعلية 2011'!J7</f>
        <v>11812.715</v>
      </c>
      <c r="G14" s="379"/>
      <c r="H14" s="380">
        <f>'مصدق 2012'!J7</f>
        <v>16900</v>
      </c>
      <c r="I14" s="381"/>
      <c r="J14" s="380">
        <f>'منقح 2012'!J7</f>
        <v>16900</v>
      </c>
      <c r="K14" s="381"/>
      <c r="L14" s="350">
        <f>'مقترح 2013'!J7</f>
        <v>16900</v>
      </c>
      <c r="M14" s="351"/>
      <c r="N14" s="350">
        <f>متفق2013!J7</f>
        <v>1000</v>
      </c>
      <c r="O14" s="351"/>
      <c r="P14" s="199">
        <f t="shared" si="5"/>
        <v>-94.082840236686394</v>
      </c>
      <c r="Q14" s="199">
        <f t="shared" si="6"/>
        <v>-94.082840236686394</v>
      </c>
      <c r="R14" s="7"/>
      <c r="S14" s="377"/>
    </row>
    <row r="15" spans="1:19" ht="15.75">
      <c r="A15" s="196" t="s">
        <v>29</v>
      </c>
      <c r="B15" s="200" t="s">
        <v>30</v>
      </c>
      <c r="C15" s="190">
        <f>'نفقات فعلية 2010'!N7</f>
        <v>0</v>
      </c>
      <c r="D15" s="382">
        <f>'منقح 2011'!N7</f>
        <v>0</v>
      </c>
      <c r="E15" s="383"/>
      <c r="F15" s="382">
        <f>'نفقات فعلية 2011'!N7</f>
        <v>0</v>
      </c>
      <c r="G15" s="383"/>
      <c r="H15" s="396">
        <f>'مصدق 2012'!N7</f>
        <v>0</v>
      </c>
      <c r="I15" s="397"/>
      <c r="J15" s="396">
        <f>'منقح 2012'!N7</f>
        <v>0</v>
      </c>
      <c r="K15" s="397"/>
      <c r="L15" s="365">
        <f>'مقترح 2013'!N7</f>
        <v>60000</v>
      </c>
      <c r="M15" s="366"/>
      <c r="N15" s="365">
        <f>متفق2013!N7</f>
        <v>60000</v>
      </c>
      <c r="O15" s="366"/>
      <c r="P15" s="199" t="e">
        <f t="shared" si="5"/>
        <v>#DIV/0!</v>
      </c>
      <c r="Q15" s="199" t="e">
        <f t="shared" si="6"/>
        <v>#DIV/0!</v>
      </c>
      <c r="R15" s="7"/>
      <c r="S15" s="8"/>
    </row>
    <row r="16" spans="1:19" ht="15.75">
      <c r="A16" s="196" t="s">
        <v>31</v>
      </c>
      <c r="B16" s="200" t="s">
        <v>32</v>
      </c>
      <c r="C16" s="201">
        <f>C6+C15</f>
        <v>228276.978</v>
      </c>
      <c r="D16" s="382">
        <f>D6+D15</f>
        <v>278817.95499999996</v>
      </c>
      <c r="E16" s="383"/>
      <c r="F16" s="382">
        <f t="shared" ref="F16" si="7">F6+F15</f>
        <v>253250.17</v>
      </c>
      <c r="G16" s="383"/>
      <c r="H16" s="382">
        <f t="shared" ref="H16" si="8">H6+H15</f>
        <v>282942</v>
      </c>
      <c r="I16" s="383"/>
      <c r="J16" s="382">
        <f t="shared" ref="J16" si="9">J6+J15</f>
        <v>307960.46299999999</v>
      </c>
      <c r="K16" s="383"/>
      <c r="L16" s="363">
        <f t="shared" ref="L16" si="10">L6+L15</f>
        <v>379610.57399999996</v>
      </c>
      <c r="M16" s="364"/>
      <c r="N16" s="363">
        <f t="shared" ref="N16" si="11">N6+N15</f>
        <v>228366</v>
      </c>
      <c r="O16" s="364"/>
      <c r="P16" s="199">
        <f t="shared" si="5"/>
        <v>-19.288758826897389</v>
      </c>
      <c r="Q16" s="199">
        <f t="shared" si="6"/>
        <v>-25.845675845733485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386" t="s">
        <v>1</v>
      </c>
      <c r="B18" s="355" t="s">
        <v>2</v>
      </c>
      <c r="C18" s="356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356" t="s">
        <v>5</v>
      </c>
      <c r="M18" s="40"/>
      <c r="N18" s="40"/>
      <c r="O18" s="40"/>
      <c r="P18" s="40"/>
      <c r="Q18" s="367"/>
      <c r="R18" s="40"/>
      <c r="S18" s="40"/>
    </row>
    <row r="19" spans="1:19" ht="15.75">
      <c r="A19" s="387"/>
      <c r="B19" s="357"/>
      <c r="C19" s="358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358"/>
      <c r="M19" s="40"/>
      <c r="N19" s="40"/>
      <c r="O19" s="40"/>
      <c r="P19" s="40"/>
      <c r="Q19" s="367"/>
      <c r="R19" s="40"/>
      <c r="S19" s="40"/>
    </row>
    <row r="20" spans="1:19" ht="15.75">
      <c r="A20" s="388"/>
      <c r="B20" s="359"/>
      <c r="C20" s="360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202" t="s">
        <v>40</v>
      </c>
      <c r="M20" s="40"/>
      <c r="N20" s="26"/>
      <c r="O20" s="26"/>
      <c r="P20" s="26"/>
      <c r="Q20" s="25"/>
      <c r="R20" s="40"/>
      <c r="S20" s="40"/>
    </row>
    <row r="21" spans="1:19" ht="15.75">
      <c r="A21" s="15" t="s">
        <v>19</v>
      </c>
      <c r="B21" s="343" t="s">
        <v>41</v>
      </c>
      <c r="C21" s="344"/>
      <c r="D21" s="348">
        <f>'ايراد فعلي 2010'!C7</f>
        <v>4008.567</v>
      </c>
      <c r="E21" s="349"/>
      <c r="F21" s="350">
        <f>ايرادفعلي2011!C7</f>
        <v>5167.585</v>
      </c>
      <c r="G21" s="351"/>
      <c r="H21" s="350">
        <f>مخطط2012!C7</f>
        <v>5000</v>
      </c>
      <c r="I21" s="351"/>
      <c r="J21" s="334">
        <f>مخطط2013!C7</f>
        <v>5250</v>
      </c>
      <c r="K21" s="335"/>
      <c r="L21" s="203">
        <f>(J21/H21-1)*100</f>
        <v>5.0000000000000044</v>
      </c>
      <c r="M21" s="40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2010'!D7</f>
        <v>0</v>
      </c>
      <c r="E22" s="349"/>
      <c r="F22" s="350">
        <f>ايرادفعلي2011!D7</f>
        <v>0</v>
      </c>
      <c r="G22" s="351"/>
      <c r="H22" s="350">
        <f>مخطط2012!D7</f>
        <v>0</v>
      </c>
      <c r="I22" s="351"/>
      <c r="J22" s="334">
        <f>مخطط2013!D7</f>
        <v>0</v>
      </c>
      <c r="K22" s="335"/>
      <c r="L22" s="203" t="e">
        <f t="shared" ref="L22:L26" si="12">(J22/H22-1)*100</f>
        <v>#DIV/0!</v>
      </c>
      <c r="M22" s="40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2010'!E7</f>
        <v>0</v>
      </c>
      <c r="E23" s="349"/>
      <c r="F23" s="350">
        <f>ايرادفعلي2011!E7</f>
        <v>0</v>
      </c>
      <c r="G23" s="351"/>
      <c r="H23" s="350">
        <f>مخطط2012!E7</f>
        <v>0</v>
      </c>
      <c r="I23" s="351"/>
      <c r="J23" s="334">
        <f>مخطط2013!E7</f>
        <v>0</v>
      </c>
      <c r="K23" s="335"/>
      <c r="L23" s="203" t="e">
        <f t="shared" si="12"/>
        <v>#DIV/0!</v>
      </c>
      <c r="M23" s="40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2010'!F7</f>
        <v>2836.8560000000002</v>
      </c>
      <c r="E24" s="349"/>
      <c r="F24" s="350">
        <f>ايرادفعلي2011!F7</f>
        <v>4637.5280000000002</v>
      </c>
      <c r="G24" s="351"/>
      <c r="H24" s="350">
        <f>مخطط2012!F7</f>
        <v>2850</v>
      </c>
      <c r="I24" s="351"/>
      <c r="J24" s="334">
        <f>مخطط2013!F7</f>
        <v>5267</v>
      </c>
      <c r="K24" s="335"/>
      <c r="L24" s="203">
        <f t="shared" si="12"/>
        <v>84.807017543859644</v>
      </c>
      <c r="M24" s="40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2010'!G7</f>
        <v>0</v>
      </c>
      <c r="E25" s="349"/>
      <c r="F25" s="350">
        <f>ايرادفعلي2011!G7</f>
        <v>0</v>
      </c>
      <c r="G25" s="351"/>
      <c r="H25" s="350">
        <f>مخطط2012!G7</f>
        <v>30</v>
      </c>
      <c r="I25" s="351"/>
      <c r="J25" s="334">
        <f>مخطط2013!G7</f>
        <v>0</v>
      </c>
      <c r="K25" s="335"/>
      <c r="L25" s="203">
        <f t="shared" si="12"/>
        <v>-100</v>
      </c>
      <c r="M25" s="40"/>
      <c r="N25" s="25"/>
      <c r="O25" s="25"/>
      <c r="P25" s="25"/>
      <c r="Q25" s="28"/>
      <c r="R25" s="7"/>
      <c r="S25" s="8"/>
    </row>
    <row r="26" spans="1:19" ht="15.75">
      <c r="A26" s="352" t="s">
        <v>48</v>
      </c>
      <c r="B26" s="353"/>
      <c r="C26" s="354"/>
      <c r="D26" s="345">
        <f>SUM(D21:E25)</f>
        <v>6845.4230000000007</v>
      </c>
      <c r="E26" s="346"/>
      <c r="F26" s="345">
        <f t="shared" ref="F26" si="13">SUM(F21:G25)</f>
        <v>9805.1130000000012</v>
      </c>
      <c r="G26" s="346"/>
      <c r="H26" s="345">
        <f t="shared" ref="H26" si="14">SUM(H21:I25)</f>
        <v>7880</v>
      </c>
      <c r="I26" s="346"/>
      <c r="J26" s="345">
        <f t="shared" ref="J26" si="15">SUM(J21:K25)</f>
        <v>10517</v>
      </c>
      <c r="K26" s="346"/>
      <c r="L26" s="203">
        <f t="shared" si="12"/>
        <v>33.464467005076145</v>
      </c>
      <c r="M26" s="40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336" t="s">
        <v>64</v>
      </c>
      <c r="B28" s="337"/>
      <c r="C28" s="338"/>
      <c r="D28" s="206" t="s">
        <v>50</v>
      </c>
      <c r="E28" s="206" t="s">
        <v>51</v>
      </c>
      <c r="F28" s="206" t="s">
        <v>52</v>
      </c>
      <c r="G28" s="206" t="s">
        <v>53</v>
      </c>
      <c r="H28" s="206" t="s">
        <v>54</v>
      </c>
      <c r="I28" s="206" t="s">
        <v>55</v>
      </c>
      <c r="J28" s="206" t="s">
        <v>56</v>
      </c>
      <c r="K28" s="206" t="s">
        <v>57</v>
      </c>
      <c r="L28" s="206" t="s">
        <v>58</v>
      </c>
      <c r="M28" s="206" t="s">
        <v>59</v>
      </c>
      <c r="N28" s="206" t="s">
        <v>60</v>
      </c>
      <c r="O28" s="206" t="s">
        <v>61</v>
      </c>
      <c r="P28" s="207" t="s">
        <v>62</v>
      </c>
      <c r="Q28" s="17"/>
      <c r="R28" s="22"/>
      <c r="S28" s="1"/>
    </row>
    <row r="29" spans="1:19" ht="18">
      <c r="A29" s="339"/>
      <c r="B29" s="340"/>
      <c r="C29" s="341"/>
      <c r="D29" s="143">
        <v>10</v>
      </c>
      <c r="E29" s="143">
        <v>9</v>
      </c>
      <c r="F29" s="143">
        <v>27</v>
      </c>
      <c r="G29" s="143">
        <v>27</v>
      </c>
      <c r="H29" s="143">
        <v>49</v>
      </c>
      <c r="I29" s="143">
        <v>42</v>
      </c>
      <c r="J29" s="143">
        <v>115</v>
      </c>
      <c r="K29" s="143">
        <v>219</v>
      </c>
      <c r="L29" s="143">
        <v>465</v>
      </c>
      <c r="M29" s="143">
        <v>159</v>
      </c>
      <c r="N29" s="144">
        <v>81</v>
      </c>
      <c r="O29" s="144">
        <v>61</v>
      </c>
      <c r="P29" s="208">
        <f>SUM(D29:O29)</f>
        <v>1264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>
      <c r="A31" s="336" t="s">
        <v>282</v>
      </c>
      <c r="B31" s="337"/>
      <c r="C31" s="338"/>
      <c r="D31" s="206" t="s">
        <v>50</v>
      </c>
      <c r="E31" s="206" t="s">
        <v>51</v>
      </c>
      <c r="F31" s="206" t="s">
        <v>52</v>
      </c>
      <c r="G31" s="206" t="s">
        <v>53</v>
      </c>
      <c r="H31" s="206" t="s">
        <v>54</v>
      </c>
      <c r="I31" s="206" t="s">
        <v>55</v>
      </c>
      <c r="J31" s="206" t="s">
        <v>56</v>
      </c>
      <c r="K31" s="206" t="s">
        <v>57</v>
      </c>
      <c r="L31" s="206" t="s">
        <v>58</v>
      </c>
      <c r="M31" s="206" t="s">
        <v>59</v>
      </c>
      <c r="N31" s="206" t="s">
        <v>60</v>
      </c>
      <c r="O31" s="206" t="s">
        <v>61</v>
      </c>
      <c r="P31" s="207" t="s">
        <v>62</v>
      </c>
      <c r="Q31" s="17"/>
      <c r="R31" s="22"/>
      <c r="S31" s="1"/>
    </row>
    <row r="32" spans="1:19" ht="18">
      <c r="A32" s="339"/>
      <c r="B32" s="340"/>
      <c r="C32" s="341"/>
      <c r="D32" s="143">
        <v>10</v>
      </c>
      <c r="E32" s="143">
        <v>9</v>
      </c>
      <c r="F32" s="143">
        <v>27</v>
      </c>
      <c r="G32" s="143">
        <v>26</v>
      </c>
      <c r="H32" s="143">
        <v>49</v>
      </c>
      <c r="I32" s="143">
        <v>72</v>
      </c>
      <c r="J32" s="143">
        <v>125</v>
      </c>
      <c r="K32" s="143">
        <v>275</v>
      </c>
      <c r="L32" s="143">
        <v>602</v>
      </c>
      <c r="M32" s="143">
        <v>145</v>
      </c>
      <c r="N32" s="144">
        <v>83</v>
      </c>
      <c r="O32" s="144">
        <v>59</v>
      </c>
      <c r="P32" s="208">
        <f>SUM(D32:O32)</f>
        <v>1482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336" t="s">
        <v>283</v>
      </c>
      <c r="B34" s="337"/>
      <c r="C34" s="338"/>
      <c r="D34" s="204" t="s">
        <v>50</v>
      </c>
      <c r="E34" s="204" t="s">
        <v>51</v>
      </c>
      <c r="F34" s="204" t="s">
        <v>52</v>
      </c>
      <c r="G34" s="204" t="s">
        <v>53</v>
      </c>
      <c r="H34" s="204" t="s">
        <v>54</v>
      </c>
      <c r="I34" s="204" t="s">
        <v>55</v>
      </c>
      <c r="J34" s="204" t="s">
        <v>56</v>
      </c>
      <c r="K34" s="204" t="s">
        <v>57</v>
      </c>
      <c r="L34" s="204" t="s">
        <v>58</v>
      </c>
      <c r="M34" s="204" t="s">
        <v>59</v>
      </c>
      <c r="N34" s="204" t="s">
        <v>60</v>
      </c>
      <c r="O34" s="204" t="s">
        <v>61</v>
      </c>
      <c r="P34" s="205" t="s">
        <v>62</v>
      </c>
      <c r="Q34" s="17"/>
      <c r="R34" s="1"/>
      <c r="S34" s="24"/>
    </row>
    <row r="35" spans="1:19" ht="15.75">
      <c r="A35" s="339"/>
      <c r="B35" s="340"/>
      <c r="C35" s="341"/>
      <c r="D35" s="158">
        <f>'جدول رقم(1)2013'!C6</f>
        <v>10</v>
      </c>
      <c r="E35" s="158">
        <f>'جدول رقم(1)2013'!D6</f>
        <v>9</v>
      </c>
      <c r="F35" s="158">
        <f>'جدول رقم(1)2013'!E6</f>
        <v>27</v>
      </c>
      <c r="G35" s="158">
        <f>'جدول رقم(1)2013'!F6</f>
        <v>27</v>
      </c>
      <c r="H35" s="158">
        <f>'جدول رقم(1)2013'!G6</f>
        <v>50</v>
      </c>
      <c r="I35" s="158">
        <f>'جدول رقم(1)2013'!H6</f>
        <v>72</v>
      </c>
      <c r="J35" s="158">
        <f>'جدول رقم(1)2013'!I6</f>
        <v>132</v>
      </c>
      <c r="K35" s="158">
        <f>'جدول رقم(1)2013'!J6</f>
        <v>282</v>
      </c>
      <c r="L35" s="158">
        <f>'جدول رقم(1)2013'!K6</f>
        <v>909</v>
      </c>
      <c r="M35" s="158">
        <f>'جدول رقم(1)2013'!L6</f>
        <v>146</v>
      </c>
      <c r="N35" s="158">
        <f>'جدول رقم(1)2013'!M6</f>
        <v>84</v>
      </c>
      <c r="O35" s="158">
        <f>'جدول رقم(1)2013'!N6</f>
        <v>59</v>
      </c>
      <c r="P35" s="209">
        <f>SUM(D35:O35)</f>
        <v>1807</v>
      </c>
      <c r="Q35" s="314" t="s">
        <v>312</v>
      </c>
      <c r="R35" s="1"/>
      <c r="S35" s="24"/>
    </row>
  </sheetData>
  <sheetProtection password="CC06" sheet="1" objects="1" scenarios="1"/>
  <mergeCells count="142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P3:Q4"/>
    <mergeCell ref="D4:E4"/>
    <mergeCell ref="F4:G4"/>
    <mergeCell ref="H4:I4"/>
    <mergeCell ref="J4:K4"/>
    <mergeCell ref="L4:M4"/>
    <mergeCell ref="N4:O4"/>
    <mergeCell ref="A1:D1"/>
    <mergeCell ref="E1:S1"/>
    <mergeCell ref="A2:B2"/>
    <mergeCell ref="E2:S2"/>
    <mergeCell ref="A3:A5"/>
    <mergeCell ref="B3:B5"/>
    <mergeCell ref="D3:E3"/>
    <mergeCell ref="F3:G3"/>
    <mergeCell ref="H3:K3"/>
    <mergeCell ref="L3:O3"/>
  </mergeCells>
  <pageMargins left="0.18" right="0.17" top="0.39" bottom="0.3" header="0.31496062992125984" footer="0.31496062992125984"/>
  <pageSetup paperSize="9" scale="99" orientation="landscape" r:id="rId1"/>
  <colBreaks count="1" manualBreakCount="1">
    <brk id="1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20" workbookViewId="0">
      <selection activeCell="D35" sqref="D35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7.37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193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11"/>
      <c r="S3" s="111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11"/>
      <c r="S4" s="111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11"/>
      <c r="S5" s="111"/>
    </row>
    <row r="6" spans="1:19" ht="15.75">
      <c r="A6" s="5" t="s">
        <v>19</v>
      </c>
      <c r="B6" s="6" t="s">
        <v>20</v>
      </c>
      <c r="C6" s="37">
        <f>SUM(C7:C14)</f>
        <v>321335.15899999999</v>
      </c>
      <c r="D6" s="411">
        <f>SUM(D7:E14)</f>
        <v>484931.93799999997</v>
      </c>
      <c r="E6" s="412"/>
      <c r="F6" s="411">
        <f t="shared" ref="F6" si="0">SUM(F7:G14)</f>
        <v>467834.61100000003</v>
      </c>
      <c r="G6" s="412"/>
      <c r="H6" s="411">
        <f t="shared" ref="H6" si="1">SUM(H7:I14)</f>
        <v>504754.86199999996</v>
      </c>
      <c r="I6" s="412"/>
      <c r="J6" s="411">
        <f t="shared" ref="J6" si="2">SUM(J7:K14)</f>
        <v>507500.46100000001</v>
      </c>
      <c r="K6" s="412"/>
      <c r="L6" s="413">
        <f t="shared" ref="L6" si="3">SUM(L7:M14)</f>
        <v>1977651.811</v>
      </c>
      <c r="M6" s="414"/>
      <c r="N6" s="413">
        <f t="shared" ref="N6" si="4">SUM(N7:O14)</f>
        <v>296622</v>
      </c>
      <c r="O6" s="414"/>
      <c r="P6" s="35">
        <f>(N6/H6-1)*100</f>
        <v>-41.234444216210441</v>
      </c>
      <c r="Q6" s="35">
        <f>(N6/J6-1)*100</f>
        <v>-41.552368363267355</v>
      </c>
      <c r="R6" s="7"/>
      <c r="S6" s="8"/>
    </row>
    <row r="7" spans="1:19" ht="15.75">
      <c r="A7" s="9"/>
      <c r="B7" s="10" t="s">
        <v>21</v>
      </c>
      <c r="C7" s="114">
        <f>'نفقات فعلية 2010'!C21</f>
        <v>36131.17</v>
      </c>
      <c r="D7" s="378">
        <f>'منقح 2011'!C21</f>
        <v>47866.66</v>
      </c>
      <c r="E7" s="379"/>
      <c r="F7" s="378">
        <f>'نفقات فعلية 2011'!C21</f>
        <v>37352.974000000002</v>
      </c>
      <c r="G7" s="379"/>
      <c r="H7" s="380">
        <f>'مصدق 2012'!C24</f>
        <v>50964.737000000001</v>
      </c>
      <c r="I7" s="381"/>
      <c r="J7" s="380">
        <f>'منقح 2012'!C24</f>
        <v>51146.336000000003</v>
      </c>
      <c r="K7" s="381"/>
      <c r="L7" s="350">
        <f>'مقترح 2013'!C25</f>
        <v>153572.43100000001</v>
      </c>
      <c r="M7" s="351"/>
      <c r="N7" s="350">
        <f>متفق2013!C25</f>
        <v>54808</v>
      </c>
      <c r="O7" s="351"/>
      <c r="P7" s="35">
        <f t="shared" ref="P7:P16" si="5">(N7/H7-1)*100</f>
        <v>7.541023904430233</v>
      </c>
      <c r="Q7" s="35">
        <f t="shared" ref="Q7:Q16" si="6">(N7/J7-1)*100</f>
        <v>7.1591912273051062</v>
      </c>
      <c r="R7" s="7"/>
      <c r="S7" s="377"/>
    </row>
    <row r="8" spans="1:19" ht="15.75">
      <c r="A8" s="11"/>
      <c r="B8" s="10" t="s">
        <v>22</v>
      </c>
      <c r="C8" s="114">
        <f>'نفقات فعلية 2010'!D21</f>
        <v>53769.510999999999</v>
      </c>
      <c r="D8" s="378">
        <f>'منقح 2011'!D21</f>
        <v>97929.014999999999</v>
      </c>
      <c r="E8" s="379"/>
      <c r="F8" s="378">
        <f>'نفقات فعلية 2011'!D21</f>
        <v>69704.112999999998</v>
      </c>
      <c r="G8" s="379"/>
      <c r="H8" s="380">
        <f>'مصدق 2012'!D24</f>
        <v>64568.205000000002</v>
      </c>
      <c r="I8" s="381"/>
      <c r="J8" s="380">
        <f>'منقح 2012'!D24</f>
        <v>67568.205000000002</v>
      </c>
      <c r="K8" s="381"/>
      <c r="L8" s="350">
        <f>'مقترح 2013'!D25</f>
        <v>97297</v>
      </c>
      <c r="M8" s="351"/>
      <c r="N8" s="350">
        <f>متفق2013!D25</f>
        <v>67720</v>
      </c>
      <c r="O8" s="351"/>
      <c r="P8" s="35">
        <f t="shared" si="5"/>
        <v>4.8813421404544144</v>
      </c>
      <c r="Q8" s="35">
        <f t="shared" si="6"/>
        <v>0.22465448060962068</v>
      </c>
      <c r="R8" s="7"/>
      <c r="S8" s="377"/>
    </row>
    <row r="9" spans="1:19" ht="15.75">
      <c r="A9" s="11"/>
      <c r="B9" s="10" t="s">
        <v>23</v>
      </c>
      <c r="C9" s="114">
        <f>'نفقات فعلية 2010'!E21</f>
        <v>0</v>
      </c>
      <c r="D9" s="378">
        <f>'منقح 2011'!E21</f>
        <v>0</v>
      </c>
      <c r="E9" s="379"/>
      <c r="F9" s="378">
        <f>'نفقات فعلية 2011'!E21</f>
        <v>0</v>
      </c>
      <c r="G9" s="379"/>
      <c r="H9" s="380">
        <f>'مصدق 2012'!E24</f>
        <v>0</v>
      </c>
      <c r="I9" s="381"/>
      <c r="J9" s="380">
        <f>'منقح 2012'!E24</f>
        <v>0</v>
      </c>
      <c r="K9" s="381"/>
      <c r="L9" s="350">
        <f>'مقترح 2013'!E25</f>
        <v>0</v>
      </c>
      <c r="M9" s="351"/>
      <c r="N9" s="350">
        <f>متفق2013!E25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14">
        <f>'نفقات فعلية 2010'!F21</f>
        <v>0</v>
      </c>
      <c r="D10" s="378">
        <f>'منقح 2011'!F21</f>
        <v>0</v>
      </c>
      <c r="E10" s="379"/>
      <c r="F10" s="378">
        <f>'نفقات فعلية 2011'!F21</f>
        <v>0</v>
      </c>
      <c r="G10" s="379"/>
      <c r="H10" s="380">
        <f>'مصدق 2012'!F24</f>
        <v>0</v>
      </c>
      <c r="I10" s="381"/>
      <c r="J10" s="380">
        <f>'منقح 2012'!F24</f>
        <v>0</v>
      </c>
      <c r="K10" s="381"/>
      <c r="L10" s="350">
        <f>'مقترح 2013'!F25</f>
        <v>0</v>
      </c>
      <c r="M10" s="351"/>
      <c r="N10" s="350">
        <f>متفق2013!F25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14">
        <f>'نفقات فعلية 2010'!G21</f>
        <v>199</v>
      </c>
      <c r="D11" s="378">
        <f>'منقح 2011'!G21</f>
        <v>0</v>
      </c>
      <c r="E11" s="379"/>
      <c r="F11" s="378">
        <f>'نفقات فعلية 2011'!G21</f>
        <v>0</v>
      </c>
      <c r="G11" s="379"/>
      <c r="H11" s="380">
        <f>'مصدق 2012'!G24</f>
        <v>387217.17</v>
      </c>
      <c r="I11" s="381"/>
      <c r="J11" s="380">
        <f>'منقح 2012'!G24</f>
        <v>387217.17</v>
      </c>
      <c r="K11" s="381"/>
      <c r="L11" s="350">
        <f>'مقترح 2013'!G25</f>
        <v>1718791.4</v>
      </c>
      <c r="M11" s="351"/>
      <c r="N11" s="350">
        <f>متفق2013!G25</f>
        <v>171532</v>
      </c>
      <c r="O11" s="351"/>
      <c r="P11" s="35">
        <f t="shared" si="5"/>
        <v>-55.701344545232843</v>
      </c>
      <c r="Q11" s="35">
        <f t="shared" si="6"/>
        <v>-55.701344545232843</v>
      </c>
      <c r="R11" s="7"/>
      <c r="S11" s="377"/>
    </row>
    <row r="12" spans="1:19" ht="15.75">
      <c r="A12" s="11"/>
      <c r="B12" s="10" t="s">
        <v>26</v>
      </c>
      <c r="C12" s="114">
        <f>'نفقات فعلية 2010'!H21</f>
        <v>534.55999999999995</v>
      </c>
      <c r="D12" s="378">
        <f>'منقح 2011'!H21</f>
        <v>452.5</v>
      </c>
      <c r="E12" s="379"/>
      <c r="F12" s="378">
        <f>'نفقات فعلية 2011'!H21</f>
        <v>415.70499999999998</v>
      </c>
      <c r="G12" s="379"/>
      <c r="H12" s="380">
        <f>'مصدق 2012'!H24</f>
        <v>452.5</v>
      </c>
      <c r="I12" s="381"/>
      <c r="J12" s="380">
        <f>'منقح 2012'!H24</f>
        <v>0</v>
      </c>
      <c r="K12" s="381"/>
      <c r="L12" s="350">
        <f>'مقترح 2013'!H25</f>
        <v>1000</v>
      </c>
      <c r="M12" s="351"/>
      <c r="N12" s="350">
        <f>متفق2013!H25</f>
        <v>0</v>
      </c>
      <c r="O12" s="351"/>
      <c r="P12" s="35">
        <f t="shared" si="5"/>
        <v>-100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14">
        <f>'نفقات فعلية 2010'!I21</f>
        <v>228582.87400000001</v>
      </c>
      <c r="D13" s="378">
        <f>'منقح 2011'!I21</f>
        <v>336358.88</v>
      </c>
      <c r="E13" s="379"/>
      <c r="F13" s="378">
        <f>'نفقات فعلية 2011'!I21</f>
        <v>358047.16800000001</v>
      </c>
      <c r="G13" s="379"/>
      <c r="H13" s="380">
        <f>'مصدق 2012'!I24</f>
        <v>386.88</v>
      </c>
      <c r="I13" s="381"/>
      <c r="J13" s="380">
        <f>'منقح 2012'!I24</f>
        <v>403.38</v>
      </c>
      <c r="K13" s="381"/>
      <c r="L13" s="350">
        <f>'مقترح 2013'!I25</f>
        <v>540.98</v>
      </c>
      <c r="M13" s="351"/>
      <c r="N13" s="350">
        <f>متفق2013!I25</f>
        <v>397</v>
      </c>
      <c r="O13" s="351"/>
      <c r="P13" s="35">
        <f t="shared" si="5"/>
        <v>2.6157981803143215</v>
      </c>
      <c r="Q13" s="35">
        <f t="shared" si="6"/>
        <v>-1.5816351827061315</v>
      </c>
      <c r="R13" s="7"/>
      <c r="S13" s="377"/>
    </row>
    <row r="14" spans="1:19" ht="15.75">
      <c r="A14" s="11"/>
      <c r="B14" s="12" t="s">
        <v>28</v>
      </c>
      <c r="C14" s="114">
        <f>'نفقات فعلية 2010'!J21</f>
        <v>2118.0439999999999</v>
      </c>
      <c r="D14" s="378">
        <f>'منقح 2011'!J21</f>
        <v>2324.8829999999998</v>
      </c>
      <c r="E14" s="379"/>
      <c r="F14" s="378">
        <f>'نفقات فعلية 2011'!J21</f>
        <v>2314.6509999999998</v>
      </c>
      <c r="G14" s="379"/>
      <c r="H14" s="380">
        <f>'مصدق 2012'!J24</f>
        <v>1165.3699999999999</v>
      </c>
      <c r="I14" s="381"/>
      <c r="J14" s="380">
        <f>'منقح 2012'!J24</f>
        <v>1165.3699999999999</v>
      </c>
      <c r="K14" s="381"/>
      <c r="L14" s="350">
        <f>'مقترح 2013'!J25</f>
        <v>6450</v>
      </c>
      <c r="M14" s="351"/>
      <c r="N14" s="350">
        <f>متفق2013!J25</f>
        <v>2165</v>
      </c>
      <c r="O14" s="351"/>
      <c r="P14" s="35">
        <f t="shared" si="5"/>
        <v>85.777907445703946</v>
      </c>
      <c r="Q14" s="35">
        <f t="shared" si="6"/>
        <v>85.777907445703946</v>
      </c>
      <c r="R14" s="7"/>
      <c r="S14" s="377"/>
    </row>
    <row r="15" spans="1:19" ht="15.75">
      <c r="A15" s="5" t="s">
        <v>29</v>
      </c>
      <c r="B15" s="13" t="s">
        <v>30</v>
      </c>
      <c r="C15" s="113">
        <f>'نفقات فعلية 2010'!N21</f>
        <v>21568.382000000001</v>
      </c>
      <c r="D15" s="382">
        <f>'منقح 2011'!N21</f>
        <v>327265.74400000001</v>
      </c>
      <c r="E15" s="383"/>
      <c r="F15" s="382">
        <f>'نفقات فعلية 2011'!N21</f>
        <v>91996.335999999996</v>
      </c>
      <c r="G15" s="383"/>
      <c r="H15" s="396">
        <f>'مصدق 2012'!N24</f>
        <v>59500</v>
      </c>
      <c r="I15" s="397"/>
      <c r="J15" s="396">
        <f>'منقح 2012'!N24</f>
        <v>291558.61700000003</v>
      </c>
      <c r="K15" s="397"/>
      <c r="L15" s="365">
        <f>'مقترح 2013'!N25</f>
        <v>350000</v>
      </c>
      <c r="M15" s="366"/>
      <c r="N15" s="365">
        <f>متفق2013!N25</f>
        <v>350000</v>
      </c>
      <c r="O15" s="366"/>
      <c r="P15" s="35">
        <f t="shared" si="5"/>
        <v>488.23529411764707</v>
      </c>
      <c r="Q15" s="35">
        <f t="shared" si="6"/>
        <v>20.044471194620872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342903.54099999997</v>
      </c>
      <c r="D16" s="411">
        <f>D6+D15</f>
        <v>812197.68200000003</v>
      </c>
      <c r="E16" s="412"/>
      <c r="F16" s="411">
        <f t="shared" ref="F16" si="7">F6+F15</f>
        <v>559830.94700000004</v>
      </c>
      <c r="G16" s="412"/>
      <c r="H16" s="411">
        <f t="shared" ref="H16" si="8">H6+H15</f>
        <v>564254.86199999996</v>
      </c>
      <c r="I16" s="412"/>
      <c r="J16" s="411">
        <f t="shared" ref="J16" si="9">J6+J15</f>
        <v>799059.07799999998</v>
      </c>
      <c r="K16" s="412"/>
      <c r="L16" s="413">
        <f t="shared" ref="L16" si="10">L6+L15</f>
        <v>2327651.8109999998</v>
      </c>
      <c r="M16" s="414"/>
      <c r="N16" s="413">
        <f t="shared" ref="N16" si="11">N6+N15</f>
        <v>646622</v>
      </c>
      <c r="O16" s="414"/>
      <c r="P16" s="35">
        <f t="shared" si="5"/>
        <v>14.597506117723103</v>
      </c>
      <c r="Q16" s="35">
        <f t="shared" si="6"/>
        <v>-19.077072296273943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11"/>
      <c r="N18" s="111"/>
      <c r="O18" s="111"/>
      <c r="P18" s="111"/>
      <c r="Q18" s="367"/>
      <c r="R18" s="111"/>
      <c r="S18" s="111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11"/>
      <c r="N19" s="111"/>
      <c r="O19" s="111"/>
      <c r="P19" s="111"/>
      <c r="Q19" s="367"/>
      <c r="R19" s="111"/>
      <c r="S19" s="111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12" t="s">
        <v>40</v>
      </c>
      <c r="M20" s="111"/>
      <c r="N20" s="26"/>
      <c r="O20" s="26"/>
      <c r="P20" s="26"/>
      <c r="Q20" s="25"/>
      <c r="R20" s="111"/>
      <c r="S20" s="111"/>
    </row>
    <row r="21" spans="1:19" ht="15.75">
      <c r="A21" s="15" t="s">
        <v>19</v>
      </c>
      <c r="B21" s="343" t="s">
        <v>41</v>
      </c>
      <c r="C21" s="344"/>
      <c r="D21" s="348">
        <f>'ايراد فعلي 2010'!C21</f>
        <v>676.11699999999996</v>
      </c>
      <c r="E21" s="349"/>
      <c r="F21" s="350">
        <f>ايرادفعلي2011!C21</f>
        <v>1485.672</v>
      </c>
      <c r="G21" s="351"/>
      <c r="H21" s="350">
        <f>مخطط2012!C21</f>
        <v>3030</v>
      </c>
      <c r="I21" s="351"/>
      <c r="J21" s="334">
        <f>مخطط2013!C24</f>
        <v>3030</v>
      </c>
      <c r="K21" s="335"/>
      <c r="L21" s="36">
        <f>(J21/H21-1)*100</f>
        <v>0</v>
      </c>
      <c r="M21" s="111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2010'!D21</f>
        <v>0</v>
      </c>
      <c r="E22" s="349"/>
      <c r="F22" s="350">
        <f>ايرادفعلي2011!D21</f>
        <v>0</v>
      </c>
      <c r="G22" s="351"/>
      <c r="H22" s="350">
        <f>مخطط2012!D21</f>
        <v>0</v>
      </c>
      <c r="I22" s="351"/>
      <c r="J22" s="334">
        <f>مخطط2013!D24</f>
        <v>0</v>
      </c>
      <c r="K22" s="335"/>
      <c r="L22" s="36" t="e">
        <f t="shared" ref="L22:L26" si="12">(J22/H22-1)*100</f>
        <v>#DIV/0!</v>
      </c>
      <c r="M22" s="111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2010'!E21</f>
        <v>0</v>
      </c>
      <c r="E23" s="349"/>
      <c r="F23" s="350">
        <f>ايرادفعلي2011!E21</f>
        <v>0</v>
      </c>
      <c r="G23" s="351"/>
      <c r="H23" s="350">
        <f>مخطط2012!E21</f>
        <v>0</v>
      </c>
      <c r="I23" s="351"/>
      <c r="J23" s="334">
        <f>مخطط2013!E24</f>
        <v>0</v>
      </c>
      <c r="K23" s="335"/>
      <c r="L23" s="36" t="e">
        <f t="shared" si="12"/>
        <v>#DIV/0!</v>
      </c>
      <c r="M23" s="111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2010'!F21</f>
        <v>185.62799999999999</v>
      </c>
      <c r="E24" s="349"/>
      <c r="F24" s="350">
        <f>ايرادفعلي2011!F21</f>
        <v>278.36900000000003</v>
      </c>
      <c r="G24" s="351"/>
      <c r="H24" s="350">
        <f>مخطط2012!F21</f>
        <v>1054.5</v>
      </c>
      <c r="I24" s="351"/>
      <c r="J24" s="334">
        <f>مخطط2013!F24</f>
        <v>1214.5</v>
      </c>
      <c r="K24" s="335"/>
      <c r="L24" s="36">
        <f t="shared" si="12"/>
        <v>15.173067804646756</v>
      </c>
      <c r="M24" s="111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2010'!G21</f>
        <v>0</v>
      </c>
      <c r="E25" s="349"/>
      <c r="F25" s="350">
        <f>ايرادفعلي2011!G21</f>
        <v>0</v>
      </c>
      <c r="G25" s="351"/>
      <c r="H25" s="350">
        <f>مخطط2012!G21</f>
        <v>15</v>
      </c>
      <c r="I25" s="351"/>
      <c r="J25" s="334">
        <f>مخطط2013!G24</f>
        <v>25</v>
      </c>
      <c r="K25" s="335"/>
      <c r="L25" s="36">
        <f t="shared" si="12"/>
        <v>66.666666666666671</v>
      </c>
      <c r="M25" s="111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861.74499999999989</v>
      </c>
      <c r="E26" s="427"/>
      <c r="F26" s="426">
        <f t="shared" ref="F26" si="13">SUM(F21:G25)</f>
        <v>1764.0410000000002</v>
      </c>
      <c r="G26" s="427"/>
      <c r="H26" s="426">
        <f t="shared" ref="H26" si="14">SUM(H21:I25)</f>
        <v>4099.5</v>
      </c>
      <c r="I26" s="427"/>
      <c r="J26" s="426">
        <f t="shared" ref="J26" si="15">SUM(J21:K25)</f>
        <v>4269.5</v>
      </c>
      <c r="K26" s="427"/>
      <c r="L26" s="36">
        <f t="shared" si="12"/>
        <v>4.1468471764849468</v>
      </c>
      <c r="M26" s="111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8">
      <c r="A29" s="420"/>
      <c r="B29" s="421"/>
      <c r="C29" s="422"/>
      <c r="D29" s="143">
        <v>2</v>
      </c>
      <c r="E29" s="143">
        <v>13</v>
      </c>
      <c r="F29" s="143">
        <v>25</v>
      </c>
      <c r="G29" s="143">
        <v>79</v>
      </c>
      <c r="H29" s="143">
        <v>282</v>
      </c>
      <c r="I29" s="143">
        <v>487</v>
      </c>
      <c r="J29" s="143">
        <v>775</v>
      </c>
      <c r="K29" s="143">
        <v>1189</v>
      </c>
      <c r="L29" s="143">
        <v>1989</v>
      </c>
      <c r="M29" s="144">
        <v>320</v>
      </c>
      <c r="N29" s="144">
        <v>541</v>
      </c>
      <c r="O29" s="143">
        <v>773</v>
      </c>
      <c r="P29" s="162">
        <f>SUM(D29:O29)</f>
        <v>6475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>
      <c r="A31" s="417" t="s">
        <v>282</v>
      </c>
      <c r="B31" s="418"/>
      <c r="C31" s="419"/>
      <c r="D31" s="156" t="s">
        <v>50</v>
      </c>
      <c r="E31" s="156" t="s">
        <v>51</v>
      </c>
      <c r="F31" s="156" t="s">
        <v>52</v>
      </c>
      <c r="G31" s="156" t="s">
        <v>53</v>
      </c>
      <c r="H31" s="156" t="s">
        <v>54</v>
      </c>
      <c r="I31" s="156" t="s">
        <v>55</v>
      </c>
      <c r="J31" s="156" t="s">
        <v>56</v>
      </c>
      <c r="K31" s="156" t="s">
        <v>57</v>
      </c>
      <c r="L31" s="156" t="s">
        <v>58</v>
      </c>
      <c r="M31" s="156" t="s">
        <v>59</v>
      </c>
      <c r="N31" s="156" t="s">
        <v>60</v>
      </c>
      <c r="O31" s="156" t="s">
        <v>61</v>
      </c>
      <c r="P31" s="139" t="s">
        <v>62</v>
      </c>
      <c r="Q31" s="17"/>
      <c r="R31" s="22"/>
      <c r="S31" s="1"/>
    </row>
    <row r="32" spans="1:19" ht="18">
      <c r="A32" s="420"/>
      <c r="B32" s="421"/>
      <c r="C32" s="422"/>
      <c r="D32" s="143">
        <v>2</v>
      </c>
      <c r="E32" s="143">
        <v>13</v>
      </c>
      <c r="F32" s="143">
        <v>25</v>
      </c>
      <c r="G32" s="143">
        <v>78</v>
      </c>
      <c r="H32" s="143">
        <v>289</v>
      </c>
      <c r="I32" s="143">
        <v>500</v>
      </c>
      <c r="J32" s="143">
        <v>807</v>
      </c>
      <c r="K32" s="143">
        <v>1198</v>
      </c>
      <c r="L32" s="143">
        <v>1687</v>
      </c>
      <c r="M32" s="144">
        <v>618</v>
      </c>
      <c r="N32" s="144">
        <v>541</v>
      </c>
      <c r="O32" s="143">
        <v>773</v>
      </c>
      <c r="P32" s="141">
        <f>SUM(D32:O32)</f>
        <v>6531</v>
      </c>
      <c r="Q32" s="31"/>
      <c r="R32" s="23"/>
      <c r="S32" s="1"/>
    </row>
    <row r="33" spans="1:19" ht="15.75">
      <c r="A33" s="342"/>
      <c r="B33" s="342"/>
      <c r="C33" s="3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32"/>
      <c r="R33" s="1"/>
      <c r="S33" s="1"/>
    </row>
    <row r="34" spans="1:19" ht="15.75">
      <c r="A34" s="417" t="s">
        <v>283</v>
      </c>
      <c r="B34" s="418"/>
      <c r="C34" s="419"/>
      <c r="D34" s="137" t="s">
        <v>50</v>
      </c>
      <c r="E34" s="137" t="s">
        <v>51</v>
      </c>
      <c r="F34" s="137" t="s">
        <v>52</v>
      </c>
      <c r="G34" s="137" t="s">
        <v>53</v>
      </c>
      <c r="H34" s="137" t="s">
        <v>54</v>
      </c>
      <c r="I34" s="137" t="s">
        <v>55</v>
      </c>
      <c r="J34" s="137" t="s">
        <v>56</v>
      </c>
      <c r="K34" s="137" t="s">
        <v>57</v>
      </c>
      <c r="L34" s="137" t="s">
        <v>58</v>
      </c>
      <c r="M34" s="137" t="s">
        <v>59</v>
      </c>
      <c r="N34" s="137" t="s">
        <v>60</v>
      </c>
      <c r="O34" s="137" t="s">
        <v>61</v>
      </c>
      <c r="P34" s="13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رقم(1)2013'!C21</f>
        <v>3</v>
      </c>
      <c r="E35" s="158">
        <f>'جدول رقم(1)2013'!D21</f>
        <v>15</v>
      </c>
      <c r="F35" s="158">
        <f>'جدول رقم(1)2013'!E21</f>
        <v>30</v>
      </c>
      <c r="G35" s="158">
        <f>'جدول رقم(1)2013'!F21</f>
        <v>92</v>
      </c>
      <c r="H35" s="158">
        <f>'جدول رقم(1)2013'!G21</f>
        <v>300</v>
      </c>
      <c r="I35" s="158">
        <f>'جدول رقم(1)2013'!H21</f>
        <v>513</v>
      </c>
      <c r="J35" s="158">
        <f>'جدول رقم(1)2013'!I21</f>
        <v>861</v>
      </c>
      <c r="K35" s="158">
        <f>'جدول رقم(1)2013'!J21</f>
        <v>1390</v>
      </c>
      <c r="L35" s="158">
        <f>'جدول رقم(1)2013'!K21</f>
        <v>2705</v>
      </c>
      <c r="M35" s="158">
        <f>'جدول رقم(1)2013'!L21</f>
        <v>698</v>
      </c>
      <c r="N35" s="158">
        <f>'جدول رقم(1)2013'!M21</f>
        <v>607</v>
      </c>
      <c r="O35" s="158">
        <f>'جدول رقم(1)2013'!N21</f>
        <v>905</v>
      </c>
      <c r="P35" s="159">
        <f>SUM(D35:O35)</f>
        <v>8119</v>
      </c>
      <c r="Q35" s="31">
        <v>38</v>
      </c>
      <c r="R35" s="1"/>
      <c r="S35" s="24"/>
    </row>
  </sheetData>
  <sheetProtection password="CC06" sheet="1" objects="1" scenarios="1"/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24" workbookViewId="0">
      <selection activeCell="B43" sqref="B43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6" max="6" width="6.87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194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11"/>
      <c r="S3" s="111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11"/>
      <c r="S4" s="111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11"/>
      <c r="S5" s="111"/>
    </row>
    <row r="6" spans="1:19" ht="15.75">
      <c r="A6" s="5" t="s">
        <v>19</v>
      </c>
      <c r="B6" s="6" t="s">
        <v>20</v>
      </c>
      <c r="C6" s="37">
        <f>SUM(C7:C14)</f>
        <v>1188.8109999999999</v>
      </c>
      <c r="D6" s="411">
        <f>SUM(D7:E14)</f>
        <v>1319.3069999999998</v>
      </c>
      <c r="E6" s="412"/>
      <c r="F6" s="411">
        <f t="shared" ref="F6" si="0">SUM(F7:G14)</f>
        <v>1019.753</v>
      </c>
      <c r="G6" s="412"/>
      <c r="H6" s="411">
        <f t="shared" ref="H6" si="1">SUM(H7:I14)</f>
        <v>1582.5250000000001</v>
      </c>
      <c r="I6" s="412"/>
      <c r="J6" s="411">
        <f t="shared" ref="J6" si="2">SUM(J7:K14)</f>
        <v>1582.5250000000003</v>
      </c>
      <c r="K6" s="412"/>
      <c r="L6" s="413">
        <f t="shared" ref="L6" si="3">SUM(L7:M14)</f>
        <v>2038.693</v>
      </c>
      <c r="M6" s="414"/>
      <c r="N6" s="413">
        <f t="shared" ref="N6" si="4">SUM(N7:O14)</f>
        <v>4903</v>
      </c>
      <c r="O6" s="414"/>
      <c r="P6" s="35">
        <f>(N6/H6-1)*100</f>
        <v>209.8213298368114</v>
      </c>
      <c r="Q6" s="35">
        <f>(N6/J6-1)*100</f>
        <v>209.82132983681137</v>
      </c>
      <c r="R6" s="7"/>
      <c r="S6" s="8"/>
    </row>
    <row r="7" spans="1:19" ht="15.75">
      <c r="A7" s="9"/>
      <c r="B7" s="10" t="s">
        <v>21</v>
      </c>
      <c r="C7" s="114">
        <f>'نفقات فعلية 2010'!C22</f>
        <v>805.50400000000002</v>
      </c>
      <c r="D7" s="378">
        <f>'منقح 2011'!C22</f>
        <v>1074.8219999999999</v>
      </c>
      <c r="E7" s="379"/>
      <c r="F7" s="378">
        <f>'نفقات فعلية 2011'!C22</f>
        <v>817.22400000000005</v>
      </c>
      <c r="G7" s="379"/>
      <c r="H7" s="380">
        <f>'مصدق 2012'!C25</f>
        <v>1312.04</v>
      </c>
      <c r="I7" s="381"/>
      <c r="J7" s="380">
        <f>'منقح 2012'!C25</f>
        <v>1226.4380000000001</v>
      </c>
      <c r="K7" s="381"/>
      <c r="L7" s="350">
        <f>'مقترح 2013'!C26</f>
        <v>1643.5630000000001</v>
      </c>
      <c r="M7" s="351"/>
      <c r="N7" s="350">
        <f>متفق2013!C26</f>
        <v>1573</v>
      </c>
      <c r="O7" s="351"/>
      <c r="P7" s="35">
        <f t="shared" ref="P7:P16" si="5">(N7/H7-1)*100</f>
        <v>19.889637511051504</v>
      </c>
      <c r="Q7" s="35">
        <f t="shared" ref="Q7:Q16" si="6">(N7/J7-1)*100</f>
        <v>28.257604542585923</v>
      </c>
      <c r="R7" s="7"/>
      <c r="S7" s="377"/>
    </row>
    <row r="8" spans="1:19" ht="15.75">
      <c r="A8" s="11"/>
      <c r="B8" s="10" t="s">
        <v>22</v>
      </c>
      <c r="C8" s="114">
        <f>'نفقات فعلية 2010'!D22</f>
        <v>309.85199999999998</v>
      </c>
      <c r="D8" s="378">
        <f>'منقح 2011'!D22</f>
        <v>223.11199999999999</v>
      </c>
      <c r="E8" s="379"/>
      <c r="F8" s="378">
        <f>'نفقات فعلية 2011'!D22</f>
        <v>181.262</v>
      </c>
      <c r="G8" s="379"/>
      <c r="H8" s="380">
        <f>'مصدق 2012'!D25</f>
        <v>217.499</v>
      </c>
      <c r="I8" s="381"/>
      <c r="J8" s="380">
        <f>'منقح 2012'!D25</f>
        <v>303.101</v>
      </c>
      <c r="K8" s="381"/>
      <c r="L8" s="350">
        <f>'مقترح 2013'!D26</f>
        <v>340.6</v>
      </c>
      <c r="M8" s="351"/>
      <c r="N8" s="350">
        <f>متفق2013!D26</f>
        <v>3275</v>
      </c>
      <c r="O8" s="351"/>
      <c r="P8" s="35">
        <f t="shared" si="5"/>
        <v>1405.7540494439054</v>
      </c>
      <c r="Q8" s="35">
        <f t="shared" si="6"/>
        <v>980.49791983530235</v>
      </c>
      <c r="R8" s="7"/>
      <c r="S8" s="377"/>
    </row>
    <row r="9" spans="1:19" ht="15.75">
      <c r="A9" s="11"/>
      <c r="B9" s="10" t="s">
        <v>23</v>
      </c>
      <c r="C9" s="114">
        <f>'نفقات فعلية 2010'!E22</f>
        <v>0</v>
      </c>
      <c r="D9" s="378">
        <f>'منقح 2011'!E22</f>
        <v>0</v>
      </c>
      <c r="E9" s="379"/>
      <c r="F9" s="378">
        <f>'نفقات فعلية 2011'!E22</f>
        <v>0</v>
      </c>
      <c r="G9" s="379"/>
      <c r="H9" s="380">
        <f>'مصدق 2012'!E25</f>
        <v>0</v>
      </c>
      <c r="I9" s="381"/>
      <c r="J9" s="380">
        <f>'منقح 2012'!E25</f>
        <v>0</v>
      </c>
      <c r="K9" s="381"/>
      <c r="L9" s="350">
        <f>'مقترح 2013'!E26</f>
        <v>0</v>
      </c>
      <c r="M9" s="351"/>
      <c r="N9" s="350">
        <f>متفق2013!E26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14">
        <f>'نفقات فعلية 2010'!F22</f>
        <v>0</v>
      </c>
      <c r="D10" s="378">
        <f>'منقح 2011'!F22</f>
        <v>0</v>
      </c>
      <c r="E10" s="379"/>
      <c r="F10" s="378">
        <f>'نفقات فعلية 2011'!F22</f>
        <v>0</v>
      </c>
      <c r="G10" s="379"/>
      <c r="H10" s="380">
        <f>'مصدق 2012'!F25</f>
        <v>0</v>
      </c>
      <c r="I10" s="381"/>
      <c r="J10" s="380">
        <f>'منقح 2012'!F25</f>
        <v>0</v>
      </c>
      <c r="K10" s="381"/>
      <c r="L10" s="350">
        <f>'مقترح 2013'!F26</f>
        <v>0</v>
      </c>
      <c r="M10" s="351"/>
      <c r="N10" s="350">
        <f>متفق2013!F26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14">
        <f>'نفقات فعلية 2010'!G22</f>
        <v>0</v>
      </c>
      <c r="D11" s="378">
        <f>'منقح 2011'!G22</f>
        <v>0</v>
      </c>
      <c r="E11" s="379"/>
      <c r="F11" s="378">
        <f>'نفقات فعلية 2011'!G22</f>
        <v>0</v>
      </c>
      <c r="G11" s="379"/>
      <c r="H11" s="380">
        <f>'مصدق 2012'!G25</f>
        <v>0</v>
      </c>
      <c r="I11" s="381"/>
      <c r="J11" s="380">
        <f>'منقح 2012'!G25</f>
        <v>0</v>
      </c>
      <c r="K11" s="381"/>
      <c r="L11" s="350">
        <f>'مقترح 2013'!G26</f>
        <v>0</v>
      </c>
      <c r="M11" s="351"/>
      <c r="N11" s="350">
        <f>متفق2013!G26</f>
        <v>0</v>
      </c>
      <c r="O11" s="351"/>
      <c r="P11" s="35" t="e">
        <f t="shared" si="5"/>
        <v>#DIV/0!</v>
      </c>
      <c r="Q11" s="35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114">
        <f>'نفقات فعلية 2010'!H22</f>
        <v>0</v>
      </c>
      <c r="D12" s="378">
        <f>'منقح 2011'!H22</f>
        <v>0</v>
      </c>
      <c r="E12" s="379"/>
      <c r="F12" s="378">
        <f>'نفقات فعلية 2011'!H22</f>
        <v>0</v>
      </c>
      <c r="G12" s="379"/>
      <c r="H12" s="380">
        <f>'مصدق 2012'!H25</f>
        <v>0</v>
      </c>
      <c r="I12" s="381"/>
      <c r="J12" s="380">
        <f>'منقح 2012'!H25</f>
        <v>0</v>
      </c>
      <c r="K12" s="381"/>
      <c r="L12" s="350">
        <f>'مقترح 2013'!H26</f>
        <v>0</v>
      </c>
      <c r="M12" s="351"/>
      <c r="N12" s="350">
        <f>متفق2013!H26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14">
        <f>'نفقات فعلية 2010'!I22</f>
        <v>2.0499999999999998</v>
      </c>
      <c r="D13" s="378">
        <f>'منقح 2011'!I22</f>
        <v>1.206</v>
      </c>
      <c r="E13" s="379"/>
      <c r="F13" s="378">
        <f>'نفقات فعلية 2011'!I22</f>
        <v>1.1499999999999999</v>
      </c>
      <c r="G13" s="379"/>
      <c r="H13" s="380">
        <f>'مصدق 2012'!I25</f>
        <v>7.2359999999999998</v>
      </c>
      <c r="I13" s="381"/>
      <c r="J13" s="380">
        <f>'منقح 2012'!I25</f>
        <v>7.2359999999999998</v>
      </c>
      <c r="K13" s="381"/>
      <c r="L13" s="350">
        <f>'مقترح 2013'!I26</f>
        <v>9.5299999999999994</v>
      </c>
      <c r="M13" s="351"/>
      <c r="N13" s="350">
        <f>متفق2013!I26</f>
        <v>10</v>
      </c>
      <c r="O13" s="351"/>
      <c r="P13" s="35">
        <f t="shared" si="5"/>
        <v>38.197899391929255</v>
      </c>
      <c r="Q13" s="35">
        <f t="shared" si="6"/>
        <v>38.197899391929255</v>
      </c>
      <c r="R13" s="7"/>
      <c r="S13" s="377"/>
    </row>
    <row r="14" spans="1:19" ht="15.75">
      <c r="A14" s="11"/>
      <c r="B14" s="12" t="s">
        <v>28</v>
      </c>
      <c r="C14" s="114">
        <f>'نفقات فعلية 2010'!J22</f>
        <v>71.405000000000001</v>
      </c>
      <c r="D14" s="378">
        <f>'منقح 2011'!J22</f>
        <v>20.167000000000002</v>
      </c>
      <c r="E14" s="379"/>
      <c r="F14" s="378">
        <f>'نفقات فعلية 2011'!J22</f>
        <v>20.117000000000001</v>
      </c>
      <c r="G14" s="379"/>
      <c r="H14" s="380">
        <f>'مصدق 2012'!J25</f>
        <v>45.75</v>
      </c>
      <c r="I14" s="381"/>
      <c r="J14" s="380">
        <f>'منقح 2012'!J25</f>
        <v>45.75</v>
      </c>
      <c r="K14" s="381"/>
      <c r="L14" s="350">
        <f>'مقترح 2013'!J26</f>
        <v>45</v>
      </c>
      <c r="M14" s="351"/>
      <c r="N14" s="350">
        <f>متفق2013!J26</f>
        <v>45</v>
      </c>
      <c r="O14" s="351"/>
      <c r="P14" s="35">
        <f t="shared" si="5"/>
        <v>-1.6393442622950838</v>
      </c>
      <c r="Q14" s="35">
        <f t="shared" si="6"/>
        <v>-1.6393442622950838</v>
      </c>
      <c r="R14" s="7"/>
      <c r="S14" s="377"/>
    </row>
    <row r="15" spans="1:19" ht="15.75">
      <c r="A15" s="5" t="s">
        <v>29</v>
      </c>
      <c r="B15" s="13" t="s">
        <v>30</v>
      </c>
      <c r="C15" s="113">
        <f>'نفقات فعلية 2010'!N22</f>
        <v>0</v>
      </c>
      <c r="D15" s="382">
        <f>'منقح 2011'!N22</f>
        <v>0</v>
      </c>
      <c r="E15" s="383"/>
      <c r="F15" s="382">
        <f>'نفقات فعلية 2011'!N22</f>
        <v>0</v>
      </c>
      <c r="G15" s="383"/>
      <c r="H15" s="396">
        <f>'مصدق 2012'!N25</f>
        <v>0</v>
      </c>
      <c r="I15" s="397"/>
      <c r="J15" s="396">
        <f>'منقح 2012'!N25</f>
        <v>0</v>
      </c>
      <c r="K15" s="397"/>
      <c r="L15" s="365">
        <f>'مقترح 2013'!N26</f>
        <v>0</v>
      </c>
      <c r="M15" s="366"/>
      <c r="N15" s="365">
        <f>متفق2013!N26</f>
        <v>0</v>
      </c>
      <c r="O15" s="366"/>
      <c r="P15" s="35" t="e">
        <f t="shared" si="5"/>
        <v>#DIV/0!</v>
      </c>
      <c r="Q15" s="35" t="e">
        <f t="shared" si="6"/>
        <v>#DIV/0!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1188.8109999999999</v>
      </c>
      <c r="D16" s="411">
        <f>D6+D15</f>
        <v>1319.3069999999998</v>
      </c>
      <c r="E16" s="412"/>
      <c r="F16" s="411">
        <f t="shared" ref="F16" si="7">F6+F15</f>
        <v>1019.753</v>
      </c>
      <c r="G16" s="412"/>
      <c r="H16" s="411">
        <f t="shared" ref="H16" si="8">H6+H15</f>
        <v>1582.5250000000001</v>
      </c>
      <c r="I16" s="412"/>
      <c r="J16" s="411">
        <f t="shared" ref="J16" si="9">J6+J15</f>
        <v>1582.5250000000003</v>
      </c>
      <c r="K16" s="412"/>
      <c r="L16" s="413">
        <f t="shared" ref="L16" si="10">L6+L15</f>
        <v>2038.693</v>
      </c>
      <c r="M16" s="414"/>
      <c r="N16" s="413">
        <f t="shared" ref="N16" si="11">N6+N15</f>
        <v>4903</v>
      </c>
      <c r="O16" s="414"/>
      <c r="P16" s="35">
        <f t="shared" si="5"/>
        <v>209.8213298368114</v>
      </c>
      <c r="Q16" s="35">
        <f t="shared" si="6"/>
        <v>209.82132983681137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11"/>
      <c r="N18" s="111"/>
      <c r="O18" s="111"/>
      <c r="P18" s="111"/>
      <c r="Q18" s="367"/>
      <c r="R18" s="111"/>
      <c r="S18" s="111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11"/>
      <c r="N19" s="111"/>
      <c r="O19" s="111"/>
      <c r="P19" s="111"/>
      <c r="Q19" s="367"/>
      <c r="R19" s="111"/>
      <c r="S19" s="111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12" t="s">
        <v>40</v>
      </c>
      <c r="M20" s="111"/>
      <c r="N20" s="26"/>
      <c r="O20" s="26"/>
      <c r="P20" s="26"/>
      <c r="Q20" s="25"/>
      <c r="R20" s="111"/>
      <c r="S20" s="111"/>
    </row>
    <row r="21" spans="1:19" ht="15.75">
      <c r="A21" s="15" t="s">
        <v>19</v>
      </c>
      <c r="B21" s="343" t="s">
        <v>41</v>
      </c>
      <c r="C21" s="344"/>
      <c r="D21" s="348">
        <f>'ايراد فعلي 2010'!C22</f>
        <v>3.8340000000000001</v>
      </c>
      <c r="E21" s="349"/>
      <c r="F21" s="350">
        <f>ايرادفعلي2011!C22</f>
        <v>3.9340000000000002</v>
      </c>
      <c r="G21" s="351"/>
      <c r="H21" s="350">
        <f>مخطط2012!C22</f>
        <v>4</v>
      </c>
      <c r="I21" s="351"/>
      <c r="J21" s="334">
        <f>مخطط2013!C25</f>
        <v>6</v>
      </c>
      <c r="K21" s="335"/>
      <c r="L21" s="36">
        <f>(J21/H21-1)*100</f>
        <v>50</v>
      </c>
      <c r="M21" s="111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2010'!D22</f>
        <v>0</v>
      </c>
      <c r="E22" s="349"/>
      <c r="F22" s="350">
        <f>ايرادفعلي2011!D22</f>
        <v>0</v>
      </c>
      <c r="G22" s="351"/>
      <c r="H22" s="350">
        <f>مخطط2012!D22</f>
        <v>0</v>
      </c>
      <c r="I22" s="351"/>
      <c r="J22" s="334">
        <f>مخطط2013!D25</f>
        <v>0</v>
      </c>
      <c r="K22" s="335"/>
      <c r="L22" s="36" t="e">
        <f t="shared" ref="L22:L26" si="12">(J22/H22-1)*100</f>
        <v>#DIV/0!</v>
      </c>
      <c r="M22" s="111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2010'!E22</f>
        <v>0</v>
      </c>
      <c r="E23" s="349"/>
      <c r="F23" s="350">
        <f>ايرادفعلي2011!E22</f>
        <v>0</v>
      </c>
      <c r="G23" s="351"/>
      <c r="H23" s="350">
        <f>مخطط2012!E22</f>
        <v>0</v>
      </c>
      <c r="I23" s="351"/>
      <c r="J23" s="334">
        <f>مخطط2013!E25</f>
        <v>0</v>
      </c>
      <c r="K23" s="335"/>
      <c r="L23" s="36" t="e">
        <f t="shared" si="12"/>
        <v>#DIV/0!</v>
      </c>
      <c r="M23" s="111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2010'!F22</f>
        <v>0.68600000000000005</v>
      </c>
      <c r="E24" s="349"/>
      <c r="F24" s="350">
        <f>ايرادفعلي2011!F22</f>
        <v>0.57999999999999996</v>
      </c>
      <c r="G24" s="351"/>
      <c r="H24" s="350">
        <f>مخطط2012!F22</f>
        <v>1</v>
      </c>
      <c r="I24" s="351"/>
      <c r="J24" s="334">
        <f>مخطط2013!F25</f>
        <v>0.75</v>
      </c>
      <c r="K24" s="335"/>
      <c r="L24" s="36">
        <f t="shared" si="12"/>
        <v>-25</v>
      </c>
      <c r="M24" s="111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2010'!G22</f>
        <v>0</v>
      </c>
      <c r="E25" s="349"/>
      <c r="F25" s="350">
        <f>ايرادفعلي2011!G22</f>
        <v>0</v>
      </c>
      <c r="G25" s="351"/>
      <c r="H25" s="350">
        <f>مخطط2012!G22</f>
        <v>0</v>
      </c>
      <c r="I25" s="351"/>
      <c r="J25" s="334">
        <f>مخطط2013!G25</f>
        <v>0</v>
      </c>
      <c r="K25" s="335"/>
      <c r="L25" s="36" t="e">
        <f t="shared" si="12"/>
        <v>#DIV/0!</v>
      </c>
      <c r="M25" s="111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4.5200000000000005</v>
      </c>
      <c r="E26" s="427"/>
      <c r="F26" s="426">
        <f t="shared" ref="F26" si="13">SUM(F21:G25)</f>
        <v>4.5140000000000002</v>
      </c>
      <c r="G26" s="427"/>
      <c r="H26" s="426">
        <f t="shared" ref="H26" si="14">SUM(H21:I25)</f>
        <v>5</v>
      </c>
      <c r="I26" s="427"/>
      <c r="J26" s="426">
        <f t="shared" ref="J26" si="15">SUM(J21:K25)</f>
        <v>6.75</v>
      </c>
      <c r="K26" s="427"/>
      <c r="L26" s="36">
        <f t="shared" si="12"/>
        <v>35.000000000000007</v>
      </c>
      <c r="M26" s="111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8">
      <c r="A29" s="420"/>
      <c r="B29" s="421"/>
      <c r="C29" s="422"/>
      <c r="D29" s="143">
        <v>1</v>
      </c>
      <c r="E29" s="143">
        <v>0</v>
      </c>
      <c r="F29" s="143">
        <v>1</v>
      </c>
      <c r="G29" s="143">
        <v>2</v>
      </c>
      <c r="H29" s="143">
        <v>7</v>
      </c>
      <c r="I29" s="143">
        <v>5</v>
      </c>
      <c r="J29" s="143">
        <v>4</v>
      </c>
      <c r="K29" s="143">
        <v>8</v>
      </c>
      <c r="L29" s="143">
        <v>24</v>
      </c>
      <c r="M29" s="144">
        <v>2</v>
      </c>
      <c r="N29" s="144">
        <v>4</v>
      </c>
      <c r="O29" s="143">
        <v>7</v>
      </c>
      <c r="P29" s="162">
        <f>SUM(D29:O29)</f>
        <v>65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8">
      <c r="A32" s="420"/>
      <c r="B32" s="421"/>
      <c r="C32" s="422"/>
      <c r="D32" s="143">
        <v>1</v>
      </c>
      <c r="E32" s="143">
        <v>0</v>
      </c>
      <c r="F32" s="143">
        <v>1</v>
      </c>
      <c r="G32" s="143">
        <v>3</v>
      </c>
      <c r="H32" s="143">
        <v>8</v>
      </c>
      <c r="I32" s="143">
        <v>4</v>
      </c>
      <c r="J32" s="143">
        <v>5</v>
      </c>
      <c r="K32" s="143">
        <v>7</v>
      </c>
      <c r="L32" s="143">
        <v>21</v>
      </c>
      <c r="M32" s="144">
        <v>1</v>
      </c>
      <c r="N32" s="144">
        <v>6</v>
      </c>
      <c r="O32" s="143">
        <v>5</v>
      </c>
      <c r="P32" s="141">
        <f>SUM(D32:O32)</f>
        <v>62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رقم(1)2013'!C22</f>
        <v>1</v>
      </c>
      <c r="E35" s="158">
        <f>'جدول رقم(1)2013'!D22</f>
        <v>0</v>
      </c>
      <c r="F35" s="158">
        <f>'جدول رقم(1)2013'!E22</f>
        <v>1</v>
      </c>
      <c r="G35" s="158">
        <f>'جدول رقم(1)2013'!F22</f>
        <v>3</v>
      </c>
      <c r="H35" s="158">
        <f>'جدول رقم(1)2013'!G22</f>
        <v>8</v>
      </c>
      <c r="I35" s="158">
        <f>'جدول رقم(1)2013'!H22</f>
        <v>4</v>
      </c>
      <c r="J35" s="158">
        <f>'جدول رقم(1)2013'!I22</f>
        <v>5</v>
      </c>
      <c r="K35" s="158">
        <f>'جدول رقم(1)2013'!J22</f>
        <v>7</v>
      </c>
      <c r="L35" s="158">
        <f>'جدول رقم(1)2013'!K22</f>
        <v>51</v>
      </c>
      <c r="M35" s="158">
        <f>'جدول رقم(1)2013'!L22</f>
        <v>1</v>
      </c>
      <c r="N35" s="158">
        <f>'جدول رقم(1)2013'!M22</f>
        <v>6</v>
      </c>
      <c r="O35" s="158">
        <f>'جدول رقم(1)2013'!N22</f>
        <v>5</v>
      </c>
      <c r="P35" s="159">
        <f>SUM(D35:O35)</f>
        <v>92</v>
      </c>
      <c r="Q35" s="31">
        <v>39</v>
      </c>
      <c r="R35" s="1"/>
      <c r="S35" s="24"/>
    </row>
  </sheetData>
  <sheetProtection password="CC06" sheet="1" objects="1" scenarios="1"/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6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195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11"/>
      <c r="S3" s="111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11"/>
      <c r="S4" s="111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11"/>
      <c r="S5" s="111"/>
    </row>
    <row r="6" spans="1:19" ht="15.75">
      <c r="A6" s="5" t="s">
        <v>19</v>
      </c>
      <c r="B6" s="6" t="s">
        <v>20</v>
      </c>
      <c r="C6" s="37">
        <f>SUM(C7:C14)</f>
        <v>124029.52999999998</v>
      </c>
      <c r="D6" s="411">
        <f>SUM(D7:E14)</f>
        <v>490898.05599999998</v>
      </c>
      <c r="E6" s="412"/>
      <c r="F6" s="411">
        <f t="shared" ref="F6" si="0">SUM(F7:G14)</f>
        <v>452469.09300000005</v>
      </c>
      <c r="G6" s="412"/>
      <c r="H6" s="411">
        <f t="shared" ref="H6" si="1">SUM(H7:I14)</f>
        <v>504754.86199999996</v>
      </c>
      <c r="I6" s="412"/>
      <c r="J6" s="411">
        <f t="shared" ref="J6" si="2">SUM(J7:K14)</f>
        <v>511428.09899999999</v>
      </c>
      <c r="K6" s="412"/>
      <c r="L6" s="413">
        <f t="shared" ref="L6" si="3">SUM(L7:M14)</f>
        <v>1074018.912</v>
      </c>
      <c r="M6" s="414"/>
      <c r="N6" s="413">
        <f t="shared" ref="N6" si="4">SUM(N7:O14)</f>
        <v>296622</v>
      </c>
      <c r="O6" s="414"/>
      <c r="P6" s="35">
        <f>(N6/H6-1)*100</f>
        <v>-41.234444216210441</v>
      </c>
      <c r="Q6" s="35">
        <f>(N6/J6-1)*100</f>
        <v>-42.001231340243585</v>
      </c>
      <c r="R6" s="7"/>
      <c r="S6" s="8"/>
    </row>
    <row r="7" spans="1:19" ht="15.75">
      <c r="A7" s="9"/>
      <c r="B7" s="10" t="s">
        <v>21</v>
      </c>
      <c r="C7" s="114">
        <f>'نفقات فعلية 2010'!C23</f>
        <v>76382.880999999994</v>
      </c>
      <c r="D7" s="378">
        <f>'منقح 2011'!C23</f>
        <v>114032.98699999999</v>
      </c>
      <c r="E7" s="379"/>
      <c r="F7" s="378">
        <f>'نفقات فعلية 2011'!C23</f>
        <v>95368.475000000006</v>
      </c>
      <c r="G7" s="379"/>
      <c r="H7" s="380">
        <f>'مصدق 2012'!C26</f>
        <v>152275.39300000001</v>
      </c>
      <c r="I7" s="381"/>
      <c r="J7" s="380">
        <f>'منقح 2012'!C26</f>
        <v>153456.13</v>
      </c>
      <c r="K7" s="381"/>
      <c r="L7" s="350">
        <f>'مقترح 2013'!C27</f>
        <v>196503.04199999999</v>
      </c>
      <c r="M7" s="351"/>
      <c r="N7" s="350">
        <f>متفق2013!C27</f>
        <v>159277</v>
      </c>
      <c r="O7" s="351"/>
      <c r="P7" s="35">
        <f t="shared" ref="P7:P16" si="5">(N7/H7-1)*100</f>
        <v>4.5979897750124232</v>
      </c>
      <c r="Q7" s="35">
        <f t="shared" ref="Q7:Q16" si="6">(N7/J7-1)*100</f>
        <v>3.7931818038158482</v>
      </c>
      <c r="R7" s="7"/>
      <c r="S7" s="377"/>
    </row>
    <row r="8" spans="1:19" ht="15.75">
      <c r="A8" s="11"/>
      <c r="B8" s="10" t="s">
        <v>22</v>
      </c>
      <c r="C8" s="114">
        <f>'نفقات فعلية 2010'!D23</f>
        <v>41077.21</v>
      </c>
      <c r="D8" s="378">
        <f>'منقح 2011'!D23</f>
        <v>59696.533000000003</v>
      </c>
      <c r="E8" s="379"/>
      <c r="F8" s="378">
        <f>'نفقات فعلية 2011'!D23</f>
        <v>62583.936000000002</v>
      </c>
      <c r="G8" s="379"/>
      <c r="H8" s="380">
        <f>'مصدق 2012'!D26</f>
        <v>59000</v>
      </c>
      <c r="I8" s="381"/>
      <c r="J8" s="380">
        <f>'منقح 2012'!D26</f>
        <v>66000</v>
      </c>
      <c r="K8" s="381"/>
      <c r="L8" s="350">
        <f>'مقترح 2013'!D27</f>
        <v>181555</v>
      </c>
      <c r="M8" s="351"/>
      <c r="N8" s="350">
        <f>متفق2013!D27</f>
        <v>116654</v>
      </c>
      <c r="O8" s="351"/>
      <c r="P8" s="35">
        <f t="shared" si="5"/>
        <v>97.718644067796603</v>
      </c>
      <c r="Q8" s="35">
        <f t="shared" si="6"/>
        <v>76.74848484848485</v>
      </c>
      <c r="R8" s="7"/>
      <c r="S8" s="377"/>
    </row>
    <row r="9" spans="1:19" ht="15.75">
      <c r="A9" s="11"/>
      <c r="B9" s="10" t="s">
        <v>23</v>
      </c>
      <c r="C9" s="114">
        <f>'نفقات فعلية 2010'!E23</f>
        <v>0</v>
      </c>
      <c r="D9" s="378">
        <f>'منقح 2011'!E23</f>
        <v>0</v>
      </c>
      <c r="E9" s="379"/>
      <c r="F9" s="378">
        <f>'نفقات فعلية 2011'!E23</f>
        <v>0</v>
      </c>
      <c r="G9" s="379"/>
      <c r="H9" s="380">
        <f>'مصدق 2012'!E26</f>
        <v>0</v>
      </c>
      <c r="I9" s="381"/>
      <c r="J9" s="380">
        <f>'منقح 2012'!E26</f>
        <v>0</v>
      </c>
      <c r="K9" s="381"/>
      <c r="L9" s="350">
        <f>'مقترح 2013'!E27</f>
        <v>0</v>
      </c>
      <c r="M9" s="351"/>
      <c r="N9" s="350">
        <f>متفق2013!E27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14">
        <f>'نفقات فعلية 2010'!F23</f>
        <v>0</v>
      </c>
      <c r="D10" s="378">
        <f>'منقح 2011'!F23</f>
        <v>0</v>
      </c>
      <c r="E10" s="379"/>
      <c r="F10" s="378">
        <f>'نفقات فعلية 2011'!F23</f>
        <v>0</v>
      </c>
      <c r="G10" s="379"/>
      <c r="H10" s="380">
        <f>'مصدق 2012'!F26</f>
        <v>0</v>
      </c>
      <c r="I10" s="381"/>
      <c r="J10" s="380">
        <f>'منقح 2012'!F26</f>
        <v>0</v>
      </c>
      <c r="K10" s="381"/>
      <c r="L10" s="350">
        <f>'مقترح 2013'!F27</f>
        <v>0</v>
      </c>
      <c r="M10" s="351"/>
      <c r="N10" s="350">
        <f>متفق2013!F27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14">
        <f>'نفقات فعلية 2010'!G23</f>
        <v>0</v>
      </c>
      <c r="D11" s="378">
        <f>'منقح 2011'!G23</f>
        <v>0</v>
      </c>
      <c r="E11" s="379"/>
      <c r="F11" s="378">
        <f>'نفقات فعلية 2011'!G23</f>
        <v>0</v>
      </c>
      <c r="G11" s="379"/>
      <c r="H11" s="380">
        <f>'مصدق 2012'!G26</f>
        <v>84.24</v>
      </c>
      <c r="I11" s="381"/>
      <c r="J11" s="380">
        <f>'منقح 2012'!G26</f>
        <v>84.24</v>
      </c>
      <c r="K11" s="381"/>
      <c r="L11" s="350">
        <f>'مقترح 2013'!G27</f>
        <v>150</v>
      </c>
      <c r="M11" s="351"/>
      <c r="N11" s="350">
        <f>متفق2013!G27</f>
        <v>112</v>
      </c>
      <c r="O11" s="351"/>
      <c r="P11" s="35">
        <f t="shared" si="5"/>
        <v>32.953466286799625</v>
      </c>
      <c r="Q11" s="35">
        <f t="shared" si="6"/>
        <v>32.953466286799625</v>
      </c>
      <c r="R11" s="7"/>
      <c r="S11" s="377"/>
    </row>
    <row r="12" spans="1:19" ht="15.75">
      <c r="A12" s="11"/>
      <c r="B12" s="10" t="s">
        <v>26</v>
      </c>
      <c r="C12" s="114">
        <f>'نفقات فعلية 2010'!H23</f>
        <v>1530.375</v>
      </c>
      <c r="D12" s="378">
        <f>'منقح 2011'!H23</f>
        <v>1507.5</v>
      </c>
      <c r="E12" s="379"/>
      <c r="F12" s="378">
        <f>'نفقات فعلية 2011'!H23</f>
        <v>1516.4390000000001</v>
      </c>
      <c r="G12" s="379"/>
      <c r="H12" s="380">
        <f>'مصدق 2012'!H26</f>
        <v>1507.5</v>
      </c>
      <c r="I12" s="381"/>
      <c r="J12" s="380">
        <f>'منقح 2012'!H26</f>
        <v>0</v>
      </c>
      <c r="K12" s="381"/>
      <c r="L12" s="350">
        <f>'مقترح 2013'!H27</f>
        <v>3000</v>
      </c>
      <c r="M12" s="351"/>
      <c r="N12" s="350">
        <f>متفق2013!H27</f>
        <v>0</v>
      </c>
      <c r="O12" s="351"/>
      <c r="P12" s="35">
        <f t="shared" si="5"/>
        <v>-100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14">
        <f>'نفقات فعلية 2010'!I23</f>
        <v>351.79500000000002</v>
      </c>
      <c r="D13" s="378">
        <f>'منقح 2011'!I23</f>
        <v>297434.30300000001</v>
      </c>
      <c r="E13" s="379"/>
      <c r="F13" s="378">
        <f>'نفقات فعلية 2011'!I23</f>
        <v>274986.038</v>
      </c>
      <c r="G13" s="379"/>
      <c r="H13" s="380">
        <f>'مصدق 2012'!I26</f>
        <v>273660.99599999998</v>
      </c>
      <c r="I13" s="381"/>
      <c r="J13" s="380">
        <f>'منقح 2012'!I26</f>
        <v>273660.99599999998</v>
      </c>
      <c r="K13" s="381"/>
      <c r="L13" s="350">
        <f>'مقترح 2013'!I27</f>
        <v>638660.87</v>
      </c>
      <c r="M13" s="351"/>
      <c r="N13" s="350">
        <f>متفق2013!I27</f>
        <v>352</v>
      </c>
      <c r="O13" s="351"/>
      <c r="P13" s="35">
        <f t="shared" si="5"/>
        <v>-99.871373705005439</v>
      </c>
      <c r="Q13" s="35">
        <f t="shared" si="6"/>
        <v>-99.871373705005439</v>
      </c>
      <c r="R13" s="7"/>
      <c r="S13" s="377"/>
    </row>
    <row r="14" spans="1:19" ht="15.75">
      <c r="A14" s="11"/>
      <c r="B14" s="12" t="s">
        <v>28</v>
      </c>
      <c r="C14" s="114">
        <f>'نفقات فعلية 2010'!J23</f>
        <v>4687.2690000000002</v>
      </c>
      <c r="D14" s="378">
        <f>'منقح 2011'!J23</f>
        <v>18226.733</v>
      </c>
      <c r="E14" s="379"/>
      <c r="F14" s="378">
        <f>'نفقات فعلية 2011'!J23</f>
        <v>18014.205000000002</v>
      </c>
      <c r="G14" s="379"/>
      <c r="H14" s="380">
        <f>'مصدق 2012'!J26</f>
        <v>18226.733</v>
      </c>
      <c r="I14" s="381"/>
      <c r="J14" s="380">
        <f>'منقح 2012'!J26</f>
        <v>18226.733</v>
      </c>
      <c r="K14" s="381"/>
      <c r="L14" s="350">
        <f>'مقترح 2013'!J27</f>
        <v>54150</v>
      </c>
      <c r="M14" s="351"/>
      <c r="N14" s="350">
        <f>متفق2013!J27</f>
        <v>20227</v>
      </c>
      <c r="O14" s="351"/>
      <c r="P14" s="35">
        <f t="shared" si="5"/>
        <v>10.974358377883743</v>
      </c>
      <c r="Q14" s="35">
        <f t="shared" si="6"/>
        <v>10.974358377883743</v>
      </c>
      <c r="R14" s="7"/>
      <c r="S14" s="377"/>
    </row>
    <row r="15" spans="1:19" ht="15.75">
      <c r="A15" s="5" t="s">
        <v>29</v>
      </c>
      <c r="B15" s="13" t="s">
        <v>30</v>
      </c>
      <c r="C15" s="113">
        <f>'نفقات فعلية 2010'!N23</f>
        <v>58108.472999999998</v>
      </c>
      <c r="D15" s="382">
        <f>'منقح 2011'!N23</f>
        <v>114000</v>
      </c>
      <c r="E15" s="383"/>
      <c r="F15" s="382">
        <f>'نفقات فعلية 2011'!N23</f>
        <v>43405.781000000003</v>
      </c>
      <c r="G15" s="383"/>
      <c r="H15" s="396">
        <f>'مصدق 2012'!N26</f>
        <v>59500</v>
      </c>
      <c r="I15" s="397"/>
      <c r="J15" s="396">
        <f>'منقح 2012'!N26</f>
        <v>118734</v>
      </c>
      <c r="K15" s="397"/>
      <c r="L15" s="365">
        <f>'مقترح 2013'!N27</f>
        <v>250000</v>
      </c>
      <c r="M15" s="366"/>
      <c r="N15" s="365">
        <f>متفق2013!N27</f>
        <v>250000</v>
      </c>
      <c r="O15" s="366"/>
      <c r="P15" s="35">
        <f t="shared" si="5"/>
        <v>320.1680672268908</v>
      </c>
      <c r="Q15" s="35">
        <f t="shared" si="6"/>
        <v>110.55468526285645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182138.00299999997</v>
      </c>
      <c r="D16" s="411">
        <f>D6+D15</f>
        <v>604898.05599999998</v>
      </c>
      <c r="E16" s="412"/>
      <c r="F16" s="411">
        <f t="shared" ref="F16" si="7">F6+F15</f>
        <v>495874.87400000007</v>
      </c>
      <c r="G16" s="412"/>
      <c r="H16" s="411">
        <f t="shared" ref="H16" si="8">H6+H15</f>
        <v>564254.86199999996</v>
      </c>
      <c r="I16" s="412"/>
      <c r="J16" s="411">
        <f t="shared" ref="J16" si="9">J6+J15</f>
        <v>630162.09899999993</v>
      </c>
      <c r="K16" s="412"/>
      <c r="L16" s="413">
        <f t="shared" ref="L16" si="10">L6+L15</f>
        <v>1324018.912</v>
      </c>
      <c r="M16" s="414"/>
      <c r="N16" s="413">
        <f t="shared" ref="N16" si="11">N6+N15</f>
        <v>546622</v>
      </c>
      <c r="O16" s="414"/>
      <c r="P16" s="35">
        <f t="shared" si="5"/>
        <v>-3.1249818455263867</v>
      </c>
      <c r="Q16" s="35">
        <f t="shared" si="6"/>
        <v>-13.256922168529206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11"/>
      <c r="N18" s="111"/>
      <c r="O18" s="111"/>
      <c r="P18" s="111"/>
      <c r="Q18" s="367"/>
      <c r="R18" s="111"/>
      <c r="S18" s="111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11"/>
      <c r="N19" s="111"/>
      <c r="O19" s="111"/>
      <c r="P19" s="111"/>
      <c r="Q19" s="367"/>
      <c r="R19" s="111"/>
      <c r="S19" s="111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12" t="s">
        <v>40</v>
      </c>
      <c r="M20" s="111"/>
      <c r="N20" s="26"/>
      <c r="O20" s="26"/>
      <c r="P20" s="26"/>
      <c r="Q20" s="25"/>
      <c r="R20" s="111"/>
      <c r="S20" s="111"/>
    </row>
    <row r="21" spans="1:19" ht="15.75">
      <c r="A21" s="15" t="s">
        <v>19</v>
      </c>
      <c r="B21" s="343" t="s">
        <v>41</v>
      </c>
      <c r="C21" s="344"/>
      <c r="D21" s="348">
        <f>'ايراد فعلي 2010'!C23</f>
        <v>28.638999999999999</v>
      </c>
      <c r="E21" s="349"/>
      <c r="F21" s="350">
        <f>ايرادفعلي2011!C23</f>
        <v>48.875999999999998</v>
      </c>
      <c r="G21" s="351"/>
      <c r="H21" s="350">
        <f>مخطط2012!C23</f>
        <v>150</v>
      </c>
      <c r="I21" s="351"/>
      <c r="J21" s="334">
        <f>مخطط2013!C26</f>
        <v>75</v>
      </c>
      <c r="K21" s="335"/>
      <c r="L21" s="36">
        <f>(J21/H21-1)*100</f>
        <v>-50</v>
      </c>
      <c r="M21" s="111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2010'!D23</f>
        <v>0</v>
      </c>
      <c r="E22" s="349"/>
      <c r="F22" s="350">
        <f>ايرادفعلي2011!D23</f>
        <v>0</v>
      </c>
      <c r="G22" s="351"/>
      <c r="H22" s="350">
        <f>مخطط2012!D23</f>
        <v>0</v>
      </c>
      <c r="I22" s="351"/>
      <c r="J22" s="334">
        <f>مخطط2013!D26</f>
        <v>0</v>
      </c>
      <c r="K22" s="335"/>
      <c r="L22" s="36" t="e">
        <f t="shared" ref="L22:L26" si="12">(J22/H22-1)*100</f>
        <v>#DIV/0!</v>
      </c>
      <c r="M22" s="111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2010'!E23</f>
        <v>0</v>
      </c>
      <c r="E23" s="349"/>
      <c r="F23" s="350">
        <f>ايرادفعلي2011!E23</f>
        <v>0</v>
      </c>
      <c r="G23" s="351"/>
      <c r="H23" s="350">
        <f>مخطط2012!E23</f>
        <v>0</v>
      </c>
      <c r="I23" s="351"/>
      <c r="J23" s="334">
        <f>مخطط2013!E26</f>
        <v>0</v>
      </c>
      <c r="K23" s="335"/>
      <c r="L23" s="36" t="e">
        <f t="shared" si="12"/>
        <v>#DIV/0!</v>
      </c>
      <c r="M23" s="111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2010'!F23</f>
        <v>1006.444</v>
      </c>
      <c r="E24" s="349"/>
      <c r="F24" s="350">
        <f>ايرادفعلي2011!F23</f>
        <v>1004.388</v>
      </c>
      <c r="G24" s="351"/>
      <c r="H24" s="350">
        <f>مخطط2012!F23</f>
        <v>1566</v>
      </c>
      <c r="I24" s="351"/>
      <c r="J24" s="334">
        <f>مخطط2013!F26</f>
        <v>1598</v>
      </c>
      <c r="K24" s="335"/>
      <c r="L24" s="36">
        <f t="shared" si="12"/>
        <v>2.0434227330779153</v>
      </c>
      <c r="M24" s="111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2010'!G23</f>
        <v>2.65</v>
      </c>
      <c r="E25" s="349"/>
      <c r="F25" s="350">
        <f>ايرادفعلي2011!G23</f>
        <v>13.67</v>
      </c>
      <c r="G25" s="351"/>
      <c r="H25" s="350">
        <f>مخطط2012!G23</f>
        <v>10</v>
      </c>
      <c r="I25" s="351"/>
      <c r="J25" s="334">
        <f>مخطط2013!G26</f>
        <v>14</v>
      </c>
      <c r="K25" s="335"/>
      <c r="L25" s="36">
        <f t="shared" si="12"/>
        <v>39.999999999999993</v>
      </c>
      <c r="M25" s="111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1037.7329999999999</v>
      </c>
      <c r="E26" s="427"/>
      <c r="F26" s="426">
        <f t="shared" ref="F26" si="13">SUM(F21:G25)</f>
        <v>1066.9340000000002</v>
      </c>
      <c r="G26" s="427"/>
      <c r="H26" s="426">
        <f t="shared" ref="H26" si="14">SUM(H21:I25)</f>
        <v>1726</v>
      </c>
      <c r="I26" s="427"/>
      <c r="J26" s="426">
        <f t="shared" ref="J26" si="15">SUM(J21:K25)</f>
        <v>1687</v>
      </c>
      <c r="K26" s="427"/>
      <c r="L26" s="36">
        <f t="shared" si="12"/>
        <v>-2.2595596755504044</v>
      </c>
      <c r="M26" s="111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5.75">
      <c r="A29" s="420"/>
      <c r="B29" s="421"/>
      <c r="C29" s="422"/>
      <c r="D29" s="145">
        <v>4</v>
      </c>
      <c r="E29" s="145">
        <v>10</v>
      </c>
      <c r="F29" s="145">
        <v>15</v>
      </c>
      <c r="G29" s="145">
        <v>370</v>
      </c>
      <c r="H29" s="145">
        <v>649</v>
      </c>
      <c r="I29" s="145">
        <v>936</v>
      </c>
      <c r="J29" s="145">
        <v>1711</v>
      </c>
      <c r="K29" s="145">
        <v>1589</v>
      </c>
      <c r="L29" s="145">
        <v>6902</v>
      </c>
      <c r="M29" s="146">
        <v>2662</v>
      </c>
      <c r="N29" s="146">
        <v>1061</v>
      </c>
      <c r="O29" s="145">
        <v>1555</v>
      </c>
      <c r="P29" s="162">
        <f>SUM(D29:O29)</f>
        <v>17464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5.75">
      <c r="A32" s="420"/>
      <c r="B32" s="421"/>
      <c r="C32" s="422"/>
      <c r="D32" s="145">
        <v>5</v>
      </c>
      <c r="E32" s="145">
        <v>10</v>
      </c>
      <c r="F32" s="145">
        <v>15</v>
      </c>
      <c r="G32" s="145">
        <v>406</v>
      </c>
      <c r="H32" s="145">
        <v>613</v>
      </c>
      <c r="I32" s="145">
        <v>921</v>
      </c>
      <c r="J32" s="145">
        <v>1809</v>
      </c>
      <c r="K32" s="145">
        <v>2348</v>
      </c>
      <c r="L32" s="145">
        <v>7005</v>
      </c>
      <c r="M32" s="146">
        <v>2076</v>
      </c>
      <c r="N32" s="146">
        <v>1684</v>
      </c>
      <c r="O32" s="145">
        <v>537</v>
      </c>
      <c r="P32" s="141">
        <f>SUM(D32:O32)</f>
        <v>17429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رقم(1)2013'!C23</f>
        <v>0</v>
      </c>
      <c r="E35" s="158">
        <f>'جدول رقم(1)2013'!D23</f>
        <v>15</v>
      </c>
      <c r="F35" s="158">
        <f>'جدول رقم(1)2013'!E23</f>
        <v>15</v>
      </c>
      <c r="G35" s="158">
        <f>'جدول رقم(1)2013'!F23</f>
        <v>451</v>
      </c>
      <c r="H35" s="158">
        <f>'جدول رقم(1)2013'!G23</f>
        <v>581</v>
      </c>
      <c r="I35" s="158">
        <f>'جدول رقم(1)2013'!H23</f>
        <v>923</v>
      </c>
      <c r="J35" s="158">
        <f>'جدول رقم(1)2013'!I23</f>
        <v>1844</v>
      </c>
      <c r="K35" s="158">
        <f>'جدول رقم(1)2013'!J23</f>
        <v>2635</v>
      </c>
      <c r="L35" s="158">
        <f>'جدول رقم(1)2013'!K23</f>
        <v>4580</v>
      </c>
      <c r="M35" s="158">
        <f>'جدول رقم(1)2013'!L23</f>
        <v>2050</v>
      </c>
      <c r="N35" s="158">
        <f>'جدول رقم(1)2013'!M23</f>
        <v>2431</v>
      </c>
      <c r="O35" s="158">
        <f>'جدول رقم(1)2013'!N23</f>
        <v>3038</v>
      </c>
      <c r="P35" s="159">
        <f>SUM(D35:O35)</f>
        <v>18563</v>
      </c>
      <c r="Q35" s="31">
        <v>40</v>
      </c>
      <c r="R35" s="1"/>
      <c r="S35" s="24"/>
    </row>
  </sheetData>
  <sheetProtection password="CC06" sheet="1" objects="1" scenarios="1"/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5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196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11"/>
      <c r="S3" s="111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11"/>
      <c r="S4" s="111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11"/>
      <c r="S5" s="111"/>
    </row>
    <row r="6" spans="1:19" ht="15.75">
      <c r="A6" s="5" t="s">
        <v>19</v>
      </c>
      <c r="B6" s="6" t="s">
        <v>20</v>
      </c>
      <c r="C6" s="37">
        <f>SUM(C7:C14)</f>
        <v>2900.5059999999999</v>
      </c>
      <c r="D6" s="411">
        <f>SUM(D7:E14)</f>
        <v>2672.5230000000001</v>
      </c>
      <c r="E6" s="412"/>
      <c r="F6" s="411">
        <f t="shared" ref="F6" si="0">SUM(F7:G14)</f>
        <v>2557.11</v>
      </c>
      <c r="G6" s="412"/>
      <c r="H6" s="411">
        <f t="shared" ref="H6" si="1">SUM(H7:I14)</f>
        <v>3147.3540000000003</v>
      </c>
      <c r="I6" s="412"/>
      <c r="J6" s="411">
        <f t="shared" ref="J6" si="2">SUM(J7:K14)</f>
        <v>3860.0450000000001</v>
      </c>
      <c r="K6" s="412"/>
      <c r="L6" s="413">
        <f t="shared" ref="L6" si="3">SUM(L7:M14)</f>
        <v>5725.884</v>
      </c>
      <c r="M6" s="414"/>
      <c r="N6" s="413">
        <f t="shared" ref="N6" si="4">SUM(N7:O14)</f>
        <v>4903</v>
      </c>
      <c r="O6" s="414"/>
      <c r="P6" s="35">
        <f>(N6/H6-1)*100</f>
        <v>55.781650236992711</v>
      </c>
      <c r="Q6" s="35">
        <f>(N6/J6-1)*100</f>
        <v>27.019244594298762</v>
      </c>
      <c r="R6" s="7"/>
      <c r="S6" s="8"/>
    </row>
    <row r="7" spans="1:19" ht="15.75">
      <c r="A7" s="9"/>
      <c r="B7" s="10" t="s">
        <v>21</v>
      </c>
      <c r="C7" s="114">
        <f>'نفقات فعلية 2010'!C24</f>
        <v>1566.549</v>
      </c>
      <c r="D7" s="378">
        <f>'منقح 2011'!C24</f>
        <v>2116.498</v>
      </c>
      <c r="E7" s="379"/>
      <c r="F7" s="378">
        <f>'نفقات فعلية 2011'!C24</f>
        <v>2001.518</v>
      </c>
      <c r="G7" s="379"/>
      <c r="H7" s="380">
        <f>'مصدق 2012'!C27</f>
        <v>2600.3290000000002</v>
      </c>
      <c r="I7" s="381"/>
      <c r="J7" s="380">
        <f>'منقح 2012'!C27</f>
        <v>2613.02</v>
      </c>
      <c r="K7" s="381"/>
      <c r="L7" s="350">
        <f>'مقترح 2013'!C28</f>
        <v>3885.1660000000002</v>
      </c>
      <c r="M7" s="351"/>
      <c r="N7" s="350">
        <f>متفق2013!C28</f>
        <v>3614</v>
      </c>
      <c r="O7" s="351"/>
      <c r="P7" s="35">
        <f t="shared" ref="P7:P16" si="5">(N7/H7-1)*100</f>
        <v>38.982413379230074</v>
      </c>
      <c r="Q7" s="35">
        <f t="shared" ref="Q7:Q16" si="6">(N7/J7-1)*100</f>
        <v>38.307399101422867</v>
      </c>
      <c r="R7" s="7"/>
      <c r="S7" s="377"/>
    </row>
    <row r="8" spans="1:19" ht="15.75">
      <c r="A8" s="11"/>
      <c r="B8" s="10" t="s">
        <v>22</v>
      </c>
      <c r="C8" s="114">
        <f>'نفقات فعلية 2010'!D24</f>
        <v>709.21199999999999</v>
      </c>
      <c r="D8" s="378">
        <f>'منقح 2011'!D24</f>
        <v>532.30700000000002</v>
      </c>
      <c r="E8" s="379"/>
      <c r="F8" s="378">
        <f>'نفقات فعلية 2011'!D24</f>
        <v>530.26900000000001</v>
      </c>
      <c r="G8" s="379"/>
      <c r="H8" s="380">
        <f>'مصدق 2012'!D27</f>
        <v>521.30700000000002</v>
      </c>
      <c r="I8" s="381"/>
      <c r="J8" s="380">
        <f>'منقح 2012'!D27</f>
        <v>1021.307</v>
      </c>
      <c r="K8" s="381"/>
      <c r="L8" s="350">
        <f>'مقترح 2013'!D28</f>
        <v>1587</v>
      </c>
      <c r="M8" s="351"/>
      <c r="N8" s="350">
        <f>متفق2013!D28</f>
        <v>1053</v>
      </c>
      <c r="O8" s="351"/>
      <c r="P8" s="35">
        <f t="shared" si="5"/>
        <v>101.99230012257652</v>
      </c>
      <c r="Q8" s="35">
        <f t="shared" si="6"/>
        <v>3.1031805323962214</v>
      </c>
      <c r="R8" s="7"/>
      <c r="S8" s="377"/>
    </row>
    <row r="9" spans="1:19" ht="15.75">
      <c r="A9" s="11"/>
      <c r="B9" s="10" t="s">
        <v>23</v>
      </c>
      <c r="C9" s="114">
        <f>'نفقات فعلية 2010'!E24</f>
        <v>0</v>
      </c>
      <c r="D9" s="378">
        <f>'منقح 2011'!E24</f>
        <v>0</v>
      </c>
      <c r="E9" s="379"/>
      <c r="F9" s="378">
        <f>'نفقات فعلية 2011'!E24</f>
        <v>0</v>
      </c>
      <c r="G9" s="379"/>
      <c r="H9" s="380">
        <f>'مصدق 2012'!E27</f>
        <v>0</v>
      </c>
      <c r="I9" s="381"/>
      <c r="J9" s="380">
        <f>'منقح 2012'!E27</f>
        <v>0</v>
      </c>
      <c r="K9" s="381"/>
      <c r="L9" s="350">
        <f>'مقترح 2013'!E28</f>
        <v>0</v>
      </c>
      <c r="M9" s="351"/>
      <c r="N9" s="350">
        <f>متفق2013!E28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14">
        <f>'نفقات فعلية 2010'!F24</f>
        <v>0</v>
      </c>
      <c r="D10" s="378">
        <f>'منقح 2011'!F24</f>
        <v>0</v>
      </c>
      <c r="E10" s="379"/>
      <c r="F10" s="378">
        <f>'نفقات فعلية 2011'!F24</f>
        <v>0</v>
      </c>
      <c r="G10" s="379"/>
      <c r="H10" s="380">
        <f>'مصدق 2012'!F27</f>
        <v>0</v>
      </c>
      <c r="I10" s="381"/>
      <c r="J10" s="380">
        <f>'منقح 2012'!F27</f>
        <v>0</v>
      </c>
      <c r="K10" s="381"/>
      <c r="L10" s="350">
        <f>'مقترح 2013'!F28</f>
        <v>0</v>
      </c>
      <c r="M10" s="351"/>
      <c r="N10" s="350">
        <f>متفق2013!F28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14">
        <f>'نفقات فعلية 2010'!G24</f>
        <v>0</v>
      </c>
      <c r="D11" s="378">
        <f>'منقح 2011'!G24</f>
        <v>0</v>
      </c>
      <c r="E11" s="379"/>
      <c r="F11" s="378">
        <f>'نفقات فعلية 2011'!G24</f>
        <v>0</v>
      </c>
      <c r="G11" s="379"/>
      <c r="H11" s="380">
        <f>'مصدق 2012'!G27</f>
        <v>0</v>
      </c>
      <c r="I11" s="381"/>
      <c r="J11" s="380">
        <f>'منقح 2012'!G27</f>
        <v>0</v>
      </c>
      <c r="K11" s="381"/>
      <c r="L11" s="350">
        <f>'مقترح 2013'!G28</f>
        <v>0</v>
      </c>
      <c r="M11" s="351"/>
      <c r="N11" s="350">
        <f>متفق2013!G28</f>
        <v>0</v>
      </c>
      <c r="O11" s="351"/>
      <c r="P11" s="35" t="e">
        <f t="shared" si="5"/>
        <v>#DIV/0!</v>
      </c>
      <c r="Q11" s="35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114">
        <f>'نفقات فعلية 2010'!H24</f>
        <v>0</v>
      </c>
      <c r="D12" s="378">
        <f>'منقح 2011'!H24</f>
        <v>0</v>
      </c>
      <c r="E12" s="379"/>
      <c r="F12" s="378">
        <f>'نفقات فعلية 2011'!H24</f>
        <v>0</v>
      </c>
      <c r="G12" s="379"/>
      <c r="H12" s="380">
        <f>'مصدق 2012'!H27</f>
        <v>0</v>
      </c>
      <c r="I12" s="381"/>
      <c r="J12" s="380">
        <f>'منقح 2012'!H27</f>
        <v>0</v>
      </c>
      <c r="K12" s="381"/>
      <c r="L12" s="350">
        <f>'مقترح 2013'!H28</f>
        <v>0</v>
      </c>
      <c r="M12" s="351"/>
      <c r="N12" s="350">
        <f>متفق2013!H28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14">
        <f>'نفقات فعلية 2010'!I24</f>
        <v>8.5749999999999993</v>
      </c>
      <c r="D13" s="378">
        <f>'منقح 2011'!I24</f>
        <v>7.5</v>
      </c>
      <c r="E13" s="379"/>
      <c r="F13" s="378">
        <f>'نفقات فعلية 2011'!I24</f>
        <v>9.5</v>
      </c>
      <c r="G13" s="379"/>
      <c r="H13" s="380">
        <f>'مصدق 2012'!I27</f>
        <v>7</v>
      </c>
      <c r="I13" s="381"/>
      <c r="J13" s="380">
        <f>'منقح 2012'!I27</f>
        <v>7</v>
      </c>
      <c r="K13" s="381"/>
      <c r="L13" s="350">
        <f>'مقترح 2013'!I28</f>
        <v>35</v>
      </c>
      <c r="M13" s="351"/>
      <c r="N13" s="350">
        <f>متفق2013!I28</f>
        <v>17</v>
      </c>
      <c r="O13" s="351"/>
      <c r="P13" s="35">
        <f t="shared" si="5"/>
        <v>142.85714285714283</v>
      </c>
      <c r="Q13" s="35">
        <f t="shared" si="6"/>
        <v>142.85714285714283</v>
      </c>
      <c r="R13" s="7"/>
      <c r="S13" s="377"/>
    </row>
    <row r="14" spans="1:19" ht="15.75">
      <c r="A14" s="11"/>
      <c r="B14" s="12" t="s">
        <v>28</v>
      </c>
      <c r="C14" s="114">
        <f>'نفقات فعلية 2010'!J24</f>
        <v>616.16999999999996</v>
      </c>
      <c r="D14" s="378">
        <f>'منقح 2011'!J24</f>
        <v>16.218</v>
      </c>
      <c r="E14" s="379"/>
      <c r="F14" s="378">
        <f>'نفقات فعلية 2011'!J24</f>
        <v>15.823</v>
      </c>
      <c r="G14" s="379"/>
      <c r="H14" s="380">
        <f>'مصدق 2012'!J27</f>
        <v>18.718</v>
      </c>
      <c r="I14" s="381"/>
      <c r="J14" s="380">
        <f>'منقح 2012'!J27</f>
        <v>218.71799999999999</v>
      </c>
      <c r="K14" s="381"/>
      <c r="L14" s="350">
        <f>'مقترح 2013'!J28</f>
        <v>218.71799999999999</v>
      </c>
      <c r="M14" s="351"/>
      <c r="N14" s="350">
        <f>متفق2013!J28</f>
        <v>219</v>
      </c>
      <c r="O14" s="351"/>
      <c r="P14" s="35">
        <f t="shared" si="5"/>
        <v>1069.9967945293301</v>
      </c>
      <c r="Q14" s="35">
        <f t="shared" si="6"/>
        <v>0.12893314679176537</v>
      </c>
      <c r="R14" s="7"/>
      <c r="S14" s="377"/>
    </row>
    <row r="15" spans="1:19" ht="15.75">
      <c r="A15" s="5" t="s">
        <v>29</v>
      </c>
      <c r="B15" s="13" t="s">
        <v>30</v>
      </c>
      <c r="C15" s="113">
        <f>'نفقات فعلية 2010'!N24</f>
        <v>0</v>
      </c>
      <c r="D15" s="382">
        <f>'منقح 2011'!N24</f>
        <v>0</v>
      </c>
      <c r="E15" s="383"/>
      <c r="F15" s="382">
        <f>'نفقات فعلية 2011'!N24</f>
        <v>0</v>
      </c>
      <c r="G15" s="383"/>
      <c r="H15" s="396">
        <f>'مصدق 2012'!N27</f>
        <v>0</v>
      </c>
      <c r="I15" s="397"/>
      <c r="J15" s="396">
        <f>'منقح 2012'!N27</f>
        <v>0</v>
      </c>
      <c r="K15" s="397"/>
      <c r="L15" s="365">
        <f>'مقترح 2013'!N28</f>
        <v>0</v>
      </c>
      <c r="M15" s="366"/>
      <c r="N15" s="365">
        <f>متفق2013!N28</f>
        <v>0</v>
      </c>
      <c r="O15" s="366"/>
      <c r="P15" s="35" t="e">
        <f t="shared" si="5"/>
        <v>#DIV/0!</v>
      </c>
      <c r="Q15" s="35" t="e">
        <f t="shared" si="6"/>
        <v>#DIV/0!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2900.5059999999999</v>
      </c>
      <c r="D16" s="411">
        <f>D6+D15</f>
        <v>2672.5230000000001</v>
      </c>
      <c r="E16" s="412"/>
      <c r="F16" s="411">
        <f t="shared" ref="F16" si="7">F6+F15</f>
        <v>2557.11</v>
      </c>
      <c r="G16" s="412"/>
      <c r="H16" s="411">
        <f t="shared" ref="H16" si="8">H6+H15</f>
        <v>3147.3540000000003</v>
      </c>
      <c r="I16" s="412"/>
      <c r="J16" s="411">
        <f t="shared" ref="J16" si="9">J6+J15</f>
        <v>3860.0450000000001</v>
      </c>
      <c r="K16" s="412"/>
      <c r="L16" s="413">
        <f t="shared" ref="L16" si="10">L6+L15</f>
        <v>5725.884</v>
      </c>
      <c r="M16" s="414"/>
      <c r="N16" s="413">
        <f t="shared" ref="N16" si="11">N6+N15</f>
        <v>4903</v>
      </c>
      <c r="O16" s="414"/>
      <c r="P16" s="35">
        <f t="shared" si="5"/>
        <v>55.781650236992711</v>
      </c>
      <c r="Q16" s="35">
        <f t="shared" si="6"/>
        <v>27.019244594298762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11"/>
      <c r="N18" s="111"/>
      <c r="O18" s="111"/>
      <c r="P18" s="111"/>
      <c r="Q18" s="367"/>
      <c r="R18" s="111"/>
      <c r="S18" s="111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11"/>
      <c r="N19" s="111"/>
      <c r="O19" s="111"/>
      <c r="P19" s="111"/>
      <c r="Q19" s="367"/>
      <c r="R19" s="111"/>
      <c r="S19" s="111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12" t="s">
        <v>40</v>
      </c>
      <c r="M20" s="111"/>
      <c r="N20" s="26"/>
      <c r="O20" s="26"/>
      <c r="P20" s="26"/>
      <c r="Q20" s="25"/>
      <c r="R20" s="111"/>
      <c r="S20" s="111"/>
    </row>
    <row r="21" spans="1:19" ht="15.75">
      <c r="A21" s="15" t="s">
        <v>19</v>
      </c>
      <c r="B21" s="343" t="s">
        <v>41</v>
      </c>
      <c r="C21" s="344"/>
      <c r="D21" s="348">
        <f>'ايراد فعلي 2010'!C24</f>
        <v>4.1929999999999996</v>
      </c>
      <c r="E21" s="349"/>
      <c r="F21" s="350">
        <f>ايرادفعلي2011!C24</f>
        <v>3.9910000000000001</v>
      </c>
      <c r="G21" s="351"/>
      <c r="H21" s="350">
        <f>مخطط2012!C24</f>
        <v>10</v>
      </c>
      <c r="I21" s="351"/>
      <c r="J21" s="334">
        <f>مخطط2013!C27</f>
        <v>10</v>
      </c>
      <c r="K21" s="335"/>
      <c r="L21" s="36">
        <f>(J21/H21-1)*100</f>
        <v>0</v>
      </c>
      <c r="M21" s="111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2010'!D24</f>
        <v>0</v>
      </c>
      <c r="E22" s="349"/>
      <c r="F22" s="350">
        <f>ايرادفعلي2011!D24</f>
        <v>0</v>
      </c>
      <c r="G22" s="351"/>
      <c r="H22" s="350">
        <f>مخطط2012!D24</f>
        <v>0</v>
      </c>
      <c r="I22" s="351"/>
      <c r="J22" s="334">
        <f>مخطط2013!D27</f>
        <v>0</v>
      </c>
      <c r="K22" s="335"/>
      <c r="L22" s="36" t="e">
        <f t="shared" ref="L22:L26" si="12">(J22/H22-1)*100</f>
        <v>#DIV/0!</v>
      </c>
      <c r="M22" s="111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2010'!E24</f>
        <v>0</v>
      </c>
      <c r="E23" s="349"/>
      <c r="F23" s="350">
        <f>ايرادفعلي2011!E24</f>
        <v>0</v>
      </c>
      <c r="G23" s="351"/>
      <c r="H23" s="350">
        <f>مخطط2012!E24</f>
        <v>0</v>
      </c>
      <c r="I23" s="351"/>
      <c r="J23" s="334">
        <f>مخطط2013!E27</f>
        <v>0</v>
      </c>
      <c r="K23" s="335"/>
      <c r="L23" s="36" t="e">
        <f t="shared" si="12"/>
        <v>#DIV/0!</v>
      </c>
      <c r="M23" s="111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2010'!F24</f>
        <v>0.45600000000000002</v>
      </c>
      <c r="E24" s="349"/>
      <c r="F24" s="350">
        <f>ايرادفعلي2011!F24</f>
        <v>1.764</v>
      </c>
      <c r="G24" s="351"/>
      <c r="H24" s="350">
        <f>مخطط2012!F24</f>
        <v>1</v>
      </c>
      <c r="I24" s="351"/>
      <c r="J24" s="334">
        <f>مخطط2013!F27</f>
        <v>0</v>
      </c>
      <c r="K24" s="335"/>
      <c r="L24" s="36">
        <f t="shared" si="12"/>
        <v>-100</v>
      </c>
      <c r="M24" s="111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2010'!G24</f>
        <v>0</v>
      </c>
      <c r="E25" s="349"/>
      <c r="F25" s="350">
        <f>ايرادفعلي2011!G24</f>
        <v>0</v>
      </c>
      <c r="G25" s="351"/>
      <c r="H25" s="350">
        <f>مخطط2012!G24</f>
        <v>0</v>
      </c>
      <c r="I25" s="351"/>
      <c r="J25" s="334">
        <f>مخطط2013!G27</f>
        <v>0</v>
      </c>
      <c r="K25" s="335"/>
      <c r="L25" s="36" t="e">
        <f t="shared" si="12"/>
        <v>#DIV/0!</v>
      </c>
      <c r="M25" s="111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4.649</v>
      </c>
      <c r="E26" s="427"/>
      <c r="F26" s="426">
        <f t="shared" ref="F26" si="13">SUM(F21:G25)</f>
        <v>5.7549999999999999</v>
      </c>
      <c r="G26" s="427"/>
      <c r="H26" s="426">
        <f t="shared" ref="H26" si="14">SUM(H21:I25)</f>
        <v>11</v>
      </c>
      <c r="I26" s="427"/>
      <c r="J26" s="426">
        <f t="shared" ref="J26" si="15">SUM(J21:K25)</f>
        <v>10</v>
      </c>
      <c r="K26" s="427"/>
      <c r="L26" s="36">
        <f t="shared" si="12"/>
        <v>-9.0909090909090935</v>
      </c>
      <c r="M26" s="111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8">
      <c r="A29" s="420"/>
      <c r="B29" s="421"/>
      <c r="C29" s="422"/>
      <c r="D29" s="143">
        <v>1</v>
      </c>
      <c r="E29" s="143">
        <v>0</v>
      </c>
      <c r="F29" s="143">
        <v>1</v>
      </c>
      <c r="G29" s="143">
        <v>23</v>
      </c>
      <c r="H29" s="143">
        <v>19</v>
      </c>
      <c r="I29" s="143">
        <v>20</v>
      </c>
      <c r="J29" s="143">
        <v>20</v>
      </c>
      <c r="K29" s="143">
        <v>18</v>
      </c>
      <c r="L29" s="143">
        <v>39</v>
      </c>
      <c r="M29" s="144">
        <v>14</v>
      </c>
      <c r="N29" s="144">
        <v>10</v>
      </c>
      <c r="O29" s="143">
        <v>8</v>
      </c>
      <c r="P29" s="162">
        <f>SUM(D29:O29)</f>
        <v>173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8">
      <c r="A32" s="420"/>
      <c r="B32" s="421"/>
      <c r="C32" s="422"/>
      <c r="D32" s="143">
        <v>1</v>
      </c>
      <c r="E32" s="143">
        <v>0</v>
      </c>
      <c r="F32" s="143">
        <v>1</v>
      </c>
      <c r="G32" s="143">
        <v>21</v>
      </c>
      <c r="H32" s="143">
        <v>18</v>
      </c>
      <c r="I32" s="143">
        <v>17</v>
      </c>
      <c r="J32" s="143">
        <v>25</v>
      </c>
      <c r="K32" s="143">
        <v>16</v>
      </c>
      <c r="L32" s="143">
        <v>74</v>
      </c>
      <c r="M32" s="144">
        <v>13</v>
      </c>
      <c r="N32" s="144">
        <v>11</v>
      </c>
      <c r="O32" s="143">
        <v>8</v>
      </c>
      <c r="P32" s="141">
        <f>SUM(D32:O32)</f>
        <v>205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رقم(1)2013'!C24</f>
        <v>1</v>
      </c>
      <c r="E35" s="158">
        <f>'جدول رقم(1)2013'!D24</f>
        <v>0</v>
      </c>
      <c r="F35" s="158">
        <f>'جدول رقم(1)2013'!E24</f>
        <v>1</v>
      </c>
      <c r="G35" s="158">
        <f>'جدول رقم(1)2013'!F24</f>
        <v>18</v>
      </c>
      <c r="H35" s="158">
        <f>'جدول رقم(1)2013'!G24</f>
        <v>8</v>
      </c>
      <c r="I35" s="158">
        <f>'جدول رقم(1)2013'!H24</f>
        <v>6</v>
      </c>
      <c r="J35" s="158">
        <f>'جدول رقم(1)2013'!I24</f>
        <v>19</v>
      </c>
      <c r="K35" s="158">
        <f>'جدول رقم(1)2013'!J24</f>
        <v>17</v>
      </c>
      <c r="L35" s="158">
        <f>'جدول رقم(1)2013'!K24</f>
        <v>125</v>
      </c>
      <c r="M35" s="158">
        <f>'جدول رقم(1)2013'!L24</f>
        <v>20</v>
      </c>
      <c r="N35" s="158">
        <f>'جدول رقم(1)2013'!M24</f>
        <v>15</v>
      </c>
      <c r="O35" s="158">
        <f>'جدول رقم(1)2013'!N24</f>
        <v>13</v>
      </c>
      <c r="P35" s="159">
        <f>SUM(D35:O35)</f>
        <v>243</v>
      </c>
      <c r="Q35" s="31">
        <v>41</v>
      </c>
      <c r="R35" s="1"/>
      <c r="S35" s="24"/>
    </row>
  </sheetData>
  <sheetProtection password="CC06" sheet="1" objects="1" scenarios="1"/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3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197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15"/>
      <c r="S3" s="115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15"/>
      <c r="S4" s="115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15"/>
      <c r="S5" s="115"/>
    </row>
    <row r="6" spans="1:19" ht="15.75">
      <c r="A6" s="5" t="s">
        <v>19</v>
      </c>
      <c r="B6" s="6" t="s">
        <v>20</v>
      </c>
      <c r="C6" s="37">
        <f>SUM(C7:C14)</f>
        <v>2843.2070000000003</v>
      </c>
      <c r="D6" s="411">
        <f>SUM(D7:E14)</f>
        <v>7324.3559999999998</v>
      </c>
      <c r="E6" s="412"/>
      <c r="F6" s="411">
        <f t="shared" ref="F6" si="0">SUM(F7:G14)</f>
        <v>4083.1779999999999</v>
      </c>
      <c r="G6" s="412"/>
      <c r="H6" s="411">
        <f t="shared" ref="H6" si="1">SUM(H7:I14)</f>
        <v>6123.2080000000005</v>
      </c>
      <c r="I6" s="412"/>
      <c r="J6" s="411">
        <f t="shared" ref="J6" si="2">SUM(J7:K14)</f>
        <v>6048.3419999999996</v>
      </c>
      <c r="K6" s="412"/>
      <c r="L6" s="413">
        <f t="shared" ref="L6" si="3">SUM(L7:M14)</f>
        <v>25346.739999999998</v>
      </c>
      <c r="M6" s="414"/>
      <c r="N6" s="413">
        <f t="shared" ref="N6" si="4">SUM(N7:O14)</f>
        <v>7741</v>
      </c>
      <c r="O6" s="414"/>
      <c r="P6" s="35">
        <f>(N6/H6-1)*100</f>
        <v>26.420660542643649</v>
      </c>
      <c r="Q6" s="35">
        <f>(N6/J6-1)*100</f>
        <v>27.985487593128845</v>
      </c>
      <c r="R6" s="7"/>
      <c r="S6" s="8"/>
    </row>
    <row r="7" spans="1:19" ht="15.75">
      <c r="A7" s="9"/>
      <c r="B7" s="10" t="s">
        <v>21</v>
      </c>
      <c r="C7" s="118">
        <f>'نفقات فعلية 2010'!C25</f>
        <v>1148.175</v>
      </c>
      <c r="D7" s="378">
        <f>'منقح 2011'!C25</f>
        <v>4148.3019999999997</v>
      </c>
      <c r="E7" s="379"/>
      <c r="F7" s="378">
        <f>'نفقات فعلية 2011'!C25</f>
        <v>1497.172</v>
      </c>
      <c r="G7" s="379"/>
      <c r="H7" s="380">
        <f>'مصدق 2012'!C28</f>
        <v>4253.1530000000002</v>
      </c>
      <c r="I7" s="381"/>
      <c r="J7" s="380">
        <f>'منقح 2012'!C28</f>
        <v>4298.8869999999997</v>
      </c>
      <c r="K7" s="381"/>
      <c r="L7" s="350">
        <f>'مقترح 2013'!C29</f>
        <v>5038.4399999999996</v>
      </c>
      <c r="M7" s="351"/>
      <c r="N7" s="350">
        <f>متفق2013!C29</f>
        <v>3992</v>
      </c>
      <c r="O7" s="351"/>
      <c r="P7" s="35">
        <f t="shared" ref="P7:P16" si="5">(N7/H7-1)*100</f>
        <v>-6.140221148874736</v>
      </c>
      <c r="Q7" s="35">
        <f t="shared" ref="Q7:Q16" si="6">(N7/J7-1)*100</f>
        <v>-7.1387547521021055</v>
      </c>
      <c r="R7" s="7"/>
      <c r="S7" s="377"/>
    </row>
    <row r="8" spans="1:19" ht="15.75">
      <c r="A8" s="11"/>
      <c r="B8" s="10" t="s">
        <v>22</v>
      </c>
      <c r="C8" s="118">
        <f>'نفقات فعلية 2010'!D25</f>
        <v>1044.528</v>
      </c>
      <c r="D8" s="378">
        <f>'منقح 2011'!D25</f>
        <v>1807.0160000000001</v>
      </c>
      <c r="E8" s="379"/>
      <c r="F8" s="378">
        <f>'نفقات فعلية 2011'!D25</f>
        <v>1426.6579999999999</v>
      </c>
      <c r="G8" s="379"/>
      <c r="H8" s="380">
        <f>'مصدق 2012'!D28</f>
        <v>1447.778</v>
      </c>
      <c r="I8" s="381"/>
      <c r="J8" s="380">
        <f>'منقح 2012'!D28</f>
        <v>1458.2080000000001</v>
      </c>
      <c r="K8" s="381"/>
      <c r="L8" s="350">
        <f>'مقترح 2013'!D29</f>
        <v>12247.3</v>
      </c>
      <c r="M8" s="351"/>
      <c r="N8" s="350">
        <f>متفق2013!D29</f>
        <v>2868</v>
      </c>
      <c r="O8" s="351"/>
      <c r="P8" s="35">
        <f t="shared" si="5"/>
        <v>98.096669517011591</v>
      </c>
      <c r="Q8" s="35">
        <f t="shared" si="6"/>
        <v>96.679760363404938</v>
      </c>
      <c r="R8" s="7"/>
      <c r="S8" s="377"/>
    </row>
    <row r="9" spans="1:19" ht="15.75">
      <c r="A9" s="11"/>
      <c r="B9" s="10" t="s">
        <v>23</v>
      </c>
      <c r="C9" s="118">
        <f>'نفقات فعلية 2010'!E25</f>
        <v>0</v>
      </c>
      <c r="D9" s="378">
        <f>'منقح 2011'!E25</f>
        <v>0</v>
      </c>
      <c r="E9" s="379"/>
      <c r="F9" s="378">
        <f>'نفقات فعلية 2011'!E25</f>
        <v>0</v>
      </c>
      <c r="G9" s="379"/>
      <c r="H9" s="380">
        <f>'مصدق 2012'!E28</f>
        <v>0</v>
      </c>
      <c r="I9" s="381"/>
      <c r="J9" s="380">
        <f>'منقح 2012'!E28</f>
        <v>0</v>
      </c>
      <c r="K9" s="381"/>
      <c r="L9" s="350">
        <f>'مقترح 2013'!E29</f>
        <v>0</v>
      </c>
      <c r="M9" s="351"/>
      <c r="N9" s="350">
        <f>متفق2013!E29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18">
        <f>'نفقات فعلية 2010'!F25</f>
        <v>0</v>
      </c>
      <c r="D10" s="378">
        <f>'منقح 2011'!F25</f>
        <v>0</v>
      </c>
      <c r="E10" s="379"/>
      <c r="F10" s="378">
        <f>'نفقات فعلية 2011'!F25</f>
        <v>0</v>
      </c>
      <c r="G10" s="379"/>
      <c r="H10" s="380">
        <f>'مصدق 2012'!F28</f>
        <v>0</v>
      </c>
      <c r="I10" s="381"/>
      <c r="J10" s="380">
        <f>'منقح 2012'!F28</f>
        <v>0</v>
      </c>
      <c r="K10" s="381"/>
      <c r="L10" s="350">
        <f>'مقترح 2013'!F29</f>
        <v>0</v>
      </c>
      <c r="M10" s="351"/>
      <c r="N10" s="350">
        <f>متفق2013!F29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18">
        <f>'نفقات فعلية 2010'!G25</f>
        <v>0</v>
      </c>
      <c r="D11" s="378">
        <f>'منقح 2011'!G25</f>
        <v>0</v>
      </c>
      <c r="E11" s="379"/>
      <c r="F11" s="378">
        <f>'نفقات فعلية 2011'!G25</f>
        <v>0</v>
      </c>
      <c r="G11" s="379"/>
      <c r="H11" s="380">
        <f>'مصدق 2012'!G28</f>
        <v>0</v>
      </c>
      <c r="I11" s="381"/>
      <c r="J11" s="380">
        <f>'منقح 2012'!G28</f>
        <v>0</v>
      </c>
      <c r="K11" s="381"/>
      <c r="L11" s="350">
        <f>'مقترح 2013'!G29</f>
        <v>0</v>
      </c>
      <c r="M11" s="351"/>
      <c r="N11" s="350">
        <f>متفق2013!G29</f>
        <v>0</v>
      </c>
      <c r="O11" s="351"/>
      <c r="P11" s="35" t="e">
        <f t="shared" si="5"/>
        <v>#DIV/0!</v>
      </c>
      <c r="Q11" s="35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118">
        <f>'نفقات فعلية 2010'!H25</f>
        <v>0</v>
      </c>
      <c r="D12" s="378">
        <f>'منقح 2011'!H25</f>
        <v>36.476999999999997</v>
      </c>
      <c r="E12" s="379"/>
      <c r="F12" s="378">
        <f>'نفقات فعلية 2011'!H25</f>
        <v>31</v>
      </c>
      <c r="G12" s="379"/>
      <c r="H12" s="380">
        <f>'مصدق 2012'!H28</f>
        <v>120.6</v>
      </c>
      <c r="I12" s="381"/>
      <c r="J12" s="380">
        <f>'منقح 2012'!H28</f>
        <v>0</v>
      </c>
      <c r="K12" s="381"/>
      <c r="L12" s="350">
        <f>'مقترح 2013'!H29</f>
        <v>750</v>
      </c>
      <c r="M12" s="351"/>
      <c r="N12" s="350">
        <f>متفق2013!H29</f>
        <v>0</v>
      </c>
      <c r="O12" s="351"/>
      <c r="P12" s="35">
        <f t="shared" si="5"/>
        <v>-100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18">
        <f>'نفقات فعلية 2010'!I25</f>
        <v>29.11</v>
      </c>
      <c r="D13" s="378">
        <f>'منقح 2011'!I25</f>
        <v>37.988</v>
      </c>
      <c r="E13" s="379"/>
      <c r="F13" s="378">
        <f>'نفقات فعلية 2011'!I25</f>
        <v>22.085000000000001</v>
      </c>
      <c r="G13" s="379"/>
      <c r="H13" s="380">
        <f>'مصدق 2012'!I28</f>
        <v>87.177000000000007</v>
      </c>
      <c r="I13" s="381"/>
      <c r="J13" s="380">
        <f>'منقح 2012'!I28</f>
        <v>76.747</v>
      </c>
      <c r="K13" s="381"/>
      <c r="L13" s="350">
        <f>'مقترح 2013'!I29</f>
        <v>436</v>
      </c>
      <c r="M13" s="351"/>
      <c r="N13" s="350">
        <f>متفق2013!I29</f>
        <v>91</v>
      </c>
      <c r="O13" s="351"/>
      <c r="P13" s="35">
        <f t="shared" si="5"/>
        <v>4.3853309932665674</v>
      </c>
      <c r="Q13" s="35">
        <f t="shared" si="6"/>
        <v>18.571409957392483</v>
      </c>
      <c r="R13" s="7"/>
      <c r="S13" s="377"/>
    </row>
    <row r="14" spans="1:19" ht="15.75">
      <c r="A14" s="11"/>
      <c r="B14" s="12" t="s">
        <v>28</v>
      </c>
      <c r="C14" s="118">
        <f>'نفقات فعلية 2010'!J25</f>
        <v>621.39400000000001</v>
      </c>
      <c r="D14" s="378">
        <f>'منقح 2011'!J25</f>
        <v>1294.5730000000001</v>
      </c>
      <c r="E14" s="379"/>
      <c r="F14" s="378">
        <f>'نفقات فعلية 2011'!J25</f>
        <v>1106.2629999999999</v>
      </c>
      <c r="G14" s="379"/>
      <c r="H14" s="380">
        <f>'مصدق 2012'!J28</f>
        <v>214.5</v>
      </c>
      <c r="I14" s="381"/>
      <c r="J14" s="380">
        <f>'منقح 2012'!J28</f>
        <v>214.5</v>
      </c>
      <c r="K14" s="381"/>
      <c r="L14" s="350">
        <f>'مقترح 2013'!J29</f>
        <v>6875</v>
      </c>
      <c r="M14" s="351"/>
      <c r="N14" s="350">
        <f>متفق2013!J29</f>
        <v>790</v>
      </c>
      <c r="O14" s="351"/>
      <c r="P14" s="35">
        <f t="shared" si="5"/>
        <v>268.2983682983683</v>
      </c>
      <c r="Q14" s="35">
        <f t="shared" si="6"/>
        <v>268.2983682983683</v>
      </c>
      <c r="R14" s="7"/>
      <c r="S14" s="377"/>
    </row>
    <row r="15" spans="1:19" ht="15.75">
      <c r="A15" s="5" t="s">
        <v>29</v>
      </c>
      <c r="B15" s="13" t="s">
        <v>30</v>
      </c>
      <c r="C15" s="117">
        <f>'نفقات فعلية 2010'!N25</f>
        <v>11317.698</v>
      </c>
      <c r="D15" s="382">
        <f>'منقح 2011'!N25</f>
        <v>19840</v>
      </c>
      <c r="E15" s="383"/>
      <c r="F15" s="382">
        <f>'نفقات فعلية 2011'!N25</f>
        <v>9222.09</v>
      </c>
      <c r="G15" s="383"/>
      <c r="H15" s="396">
        <f>'مصدق 2012'!N28</f>
        <v>15400</v>
      </c>
      <c r="I15" s="397"/>
      <c r="J15" s="396">
        <f>'منقح 2012'!N28</f>
        <v>21432.317999999999</v>
      </c>
      <c r="K15" s="397"/>
      <c r="L15" s="365">
        <f>'مقترح 2013'!N29</f>
        <v>30000</v>
      </c>
      <c r="M15" s="366"/>
      <c r="N15" s="365">
        <f>متفق2013!N29</f>
        <v>15000</v>
      </c>
      <c r="O15" s="366"/>
      <c r="P15" s="35">
        <f t="shared" si="5"/>
        <v>-2.5974025974025983</v>
      </c>
      <c r="Q15" s="35">
        <f t="shared" si="6"/>
        <v>-30.012236660542268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14160.905000000001</v>
      </c>
      <c r="D16" s="411">
        <f>D6+D15</f>
        <v>27164.356</v>
      </c>
      <c r="E16" s="412"/>
      <c r="F16" s="411">
        <f t="shared" ref="F16" si="7">F6+F15</f>
        <v>13305.268</v>
      </c>
      <c r="G16" s="412"/>
      <c r="H16" s="411">
        <f t="shared" ref="H16" si="8">H6+H15</f>
        <v>21523.207999999999</v>
      </c>
      <c r="I16" s="412"/>
      <c r="J16" s="411">
        <f t="shared" ref="J16" si="9">J6+J15</f>
        <v>27480.66</v>
      </c>
      <c r="K16" s="412"/>
      <c r="L16" s="413">
        <f t="shared" ref="L16" si="10">L6+L15</f>
        <v>55346.74</v>
      </c>
      <c r="M16" s="414"/>
      <c r="N16" s="413">
        <f t="shared" ref="N16" si="11">N6+N15</f>
        <v>22741</v>
      </c>
      <c r="O16" s="414"/>
      <c r="P16" s="35">
        <f t="shared" si="5"/>
        <v>5.6580413105704386</v>
      </c>
      <c r="Q16" s="35">
        <f t="shared" si="6"/>
        <v>-17.247256798053613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15"/>
      <c r="N18" s="115"/>
      <c r="O18" s="115"/>
      <c r="P18" s="115"/>
      <c r="Q18" s="367"/>
      <c r="R18" s="115"/>
      <c r="S18" s="115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15"/>
      <c r="N19" s="115"/>
      <c r="O19" s="115"/>
      <c r="P19" s="115"/>
      <c r="Q19" s="367"/>
      <c r="R19" s="115"/>
      <c r="S19" s="115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16" t="s">
        <v>40</v>
      </c>
      <c r="M20" s="115"/>
      <c r="N20" s="26"/>
      <c r="O20" s="26"/>
      <c r="P20" s="26"/>
      <c r="Q20" s="25"/>
      <c r="R20" s="115"/>
      <c r="S20" s="115"/>
    </row>
    <row r="21" spans="1:19" ht="15.75">
      <c r="A21" s="15" t="s">
        <v>19</v>
      </c>
      <c r="B21" s="343" t="s">
        <v>41</v>
      </c>
      <c r="C21" s="344"/>
      <c r="D21" s="348">
        <f>'ايراد فعلي 2010'!C25</f>
        <v>18.599</v>
      </c>
      <c r="E21" s="349"/>
      <c r="F21" s="350">
        <f>ايرادفعلي2011!C25</f>
        <v>13.944000000000001</v>
      </c>
      <c r="G21" s="351"/>
      <c r="H21" s="350">
        <f>مخطط2012!C25</f>
        <v>25.25</v>
      </c>
      <c r="I21" s="351"/>
      <c r="J21" s="334">
        <f>مخطط2013!C28</f>
        <v>42.75</v>
      </c>
      <c r="K21" s="335"/>
      <c r="L21" s="36">
        <f>(J21/H21-1)*100</f>
        <v>69.306930693069305</v>
      </c>
      <c r="M21" s="115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2010'!D25</f>
        <v>0</v>
      </c>
      <c r="E22" s="349"/>
      <c r="F22" s="350">
        <f>ايرادفعلي2011!D25</f>
        <v>0</v>
      </c>
      <c r="G22" s="351"/>
      <c r="H22" s="350">
        <f>مخطط2012!D25</f>
        <v>0</v>
      </c>
      <c r="I22" s="351"/>
      <c r="J22" s="334">
        <f>مخطط2013!D28</f>
        <v>0</v>
      </c>
      <c r="K22" s="335"/>
      <c r="L22" s="36" t="e">
        <f t="shared" ref="L22:L26" si="12">(J22/H22-1)*100</f>
        <v>#DIV/0!</v>
      </c>
      <c r="M22" s="115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2010'!E25</f>
        <v>0</v>
      </c>
      <c r="E23" s="349"/>
      <c r="F23" s="350">
        <f>ايرادفعلي2011!E25</f>
        <v>0</v>
      </c>
      <c r="G23" s="351"/>
      <c r="H23" s="350">
        <f>مخطط2012!E25</f>
        <v>0</v>
      </c>
      <c r="I23" s="351"/>
      <c r="J23" s="334">
        <f>مخطط2013!E28</f>
        <v>0</v>
      </c>
      <c r="K23" s="335"/>
      <c r="L23" s="36" t="e">
        <f t="shared" si="12"/>
        <v>#DIV/0!</v>
      </c>
      <c r="M23" s="115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2010'!F25</f>
        <v>10.689</v>
      </c>
      <c r="E24" s="349"/>
      <c r="F24" s="350">
        <f>ايرادفعلي2011!F25</f>
        <v>12.193</v>
      </c>
      <c r="G24" s="351"/>
      <c r="H24" s="350">
        <f>مخطط2012!F25</f>
        <v>54</v>
      </c>
      <c r="I24" s="351"/>
      <c r="J24" s="334">
        <f>مخطط2013!F28</f>
        <v>132</v>
      </c>
      <c r="K24" s="335"/>
      <c r="L24" s="36">
        <f t="shared" si="12"/>
        <v>144.44444444444446</v>
      </c>
      <c r="M24" s="115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2010'!G25</f>
        <v>0</v>
      </c>
      <c r="E25" s="349"/>
      <c r="F25" s="350">
        <f>ايرادفعلي2011!G25</f>
        <v>0</v>
      </c>
      <c r="G25" s="351"/>
      <c r="H25" s="350">
        <f>مخطط2012!G25</f>
        <v>0</v>
      </c>
      <c r="I25" s="351"/>
      <c r="J25" s="334">
        <f>مخطط2013!G28</f>
        <v>0</v>
      </c>
      <c r="K25" s="335"/>
      <c r="L25" s="36" t="e">
        <f t="shared" si="12"/>
        <v>#DIV/0!</v>
      </c>
      <c r="M25" s="115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29.288</v>
      </c>
      <c r="E26" s="427"/>
      <c r="F26" s="426">
        <f t="shared" ref="F26" si="13">SUM(F21:G25)</f>
        <v>26.137</v>
      </c>
      <c r="G26" s="427"/>
      <c r="H26" s="426">
        <f t="shared" ref="H26" si="14">SUM(H21:I25)</f>
        <v>79.25</v>
      </c>
      <c r="I26" s="427"/>
      <c r="J26" s="426">
        <f t="shared" ref="J26" si="15">SUM(J21:K25)</f>
        <v>174.75</v>
      </c>
      <c r="K26" s="427"/>
      <c r="L26" s="36">
        <f t="shared" si="12"/>
        <v>120.50473186119875</v>
      </c>
      <c r="M26" s="115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8">
      <c r="A29" s="420"/>
      <c r="B29" s="421"/>
      <c r="C29" s="422"/>
      <c r="D29" s="143">
        <v>1</v>
      </c>
      <c r="E29" s="143">
        <v>4</v>
      </c>
      <c r="F29" s="143">
        <v>1</v>
      </c>
      <c r="G29" s="143">
        <v>13</v>
      </c>
      <c r="H29" s="143">
        <v>18</v>
      </c>
      <c r="I29" s="143">
        <v>34</v>
      </c>
      <c r="J29" s="143">
        <v>48</v>
      </c>
      <c r="K29" s="143">
        <v>60</v>
      </c>
      <c r="L29" s="143">
        <v>110</v>
      </c>
      <c r="M29" s="144">
        <v>40</v>
      </c>
      <c r="N29" s="144">
        <v>36</v>
      </c>
      <c r="O29" s="143">
        <v>22</v>
      </c>
      <c r="P29" s="162">
        <f>SUM(D29:O29)</f>
        <v>387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8">
      <c r="A32" s="420"/>
      <c r="B32" s="421"/>
      <c r="C32" s="422"/>
      <c r="D32" s="143">
        <v>1</v>
      </c>
      <c r="E32" s="143">
        <v>4</v>
      </c>
      <c r="F32" s="143">
        <v>1</v>
      </c>
      <c r="G32" s="143">
        <v>7</v>
      </c>
      <c r="H32" s="143">
        <v>7</v>
      </c>
      <c r="I32" s="143">
        <v>12</v>
      </c>
      <c r="J32" s="143">
        <v>15</v>
      </c>
      <c r="K32" s="143">
        <v>22</v>
      </c>
      <c r="L32" s="143">
        <v>291</v>
      </c>
      <c r="M32" s="144">
        <v>15</v>
      </c>
      <c r="N32" s="144">
        <v>16</v>
      </c>
      <c r="O32" s="143">
        <v>7</v>
      </c>
      <c r="P32" s="141">
        <f>SUM(D32:O32)</f>
        <v>398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رقم(1)2013'!C25</f>
        <v>1</v>
      </c>
      <c r="E35" s="158">
        <f>'جدول رقم(1)2013'!D25</f>
        <v>4</v>
      </c>
      <c r="F35" s="158">
        <f>'جدول رقم(1)2013'!E25</f>
        <v>1</v>
      </c>
      <c r="G35" s="158">
        <f>'جدول رقم(1)2013'!F25</f>
        <v>7</v>
      </c>
      <c r="H35" s="158">
        <f>'جدول رقم(1)2013'!G25</f>
        <v>7</v>
      </c>
      <c r="I35" s="158">
        <f>'جدول رقم(1)2013'!H25</f>
        <v>12</v>
      </c>
      <c r="J35" s="158">
        <f>'جدول رقم(1)2013'!I25</f>
        <v>15</v>
      </c>
      <c r="K35" s="158">
        <f>'جدول رقم(1)2013'!J25</f>
        <v>22</v>
      </c>
      <c r="L35" s="158">
        <f>'جدول رقم(1)2013'!K25</f>
        <v>291</v>
      </c>
      <c r="M35" s="158">
        <f>'جدول رقم(1)2013'!L25</f>
        <v>15</v>
      </c>
      <c r="N35" s="158">
        <f>'جدول رقم(1)2013'!M25</f>
        <v>16</v>
      </c>
      <c r="O35" s="158">
        <f>'جدول رقم(1)2013'!N25</f>
        <v>7</v>
      </c>
      <c r="P35" s="159">
        <f>SUM(D35:O35)</f>
        <v>398</v>
      </c>
      <c r="Q35" s="31">
        <v>42</v>
      </c>
      <c r="R35" s="1"/>
      <c r="S35" s="24"/>
    </row>
  </sheetData>
  <sheetProtection password="CC06" sheet="1" objects="1" scenarios="1"/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6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5.75" customWidth="1"/>
    <col min="10" max="10" width="7.75" customWidth="1"/>
    <col min="11" max="11" width="3.875" customWidth="1"/>
    <col min="12" max="12" width="7.75" customWidth="1"/>
    <col min="13" max="13" width="5.25" customWidth="1"/>
    <col min="14" max="14" width="7.5" customWidth="1"/>
    <col min="15" max="15" width="5.5" customWidth="1"/>
    <col min="16" max="16" width="7.625" customWidth="1"/>
    <col min="17" max="17" width="7.375" customWidth="1"/>
  </cols>
  <sheetData>
    <row r="1" spans="1:19" ht="20.25">
      <c r="A1" s="384" t="s">
        <v>198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15"/>
      <c r="S3" s="115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15"/>
      <c r="S4" s="115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15"/>
      <c r="S5" s="115"/>
    </row>
    <row r="6" spans="1:19" ht="15.75">
      <c r="A6" s="5" t="s">
        <v>19</v>
      </c>
      <c r="B6" s="6" t="s">
        <v>20</v>
      </c>
      <c r="C6" s="37">
        <f>SUM(C7:C14)</f>
        <v>802.73900000000003</v>
      </c>
      <c r="D6" s="411">
        <f>SUM(D7:E14)</f>
        <v>1047.894</v>
      </c>
      <c r="E6" s="412"/>
      <c r="F6" s="411">
        <f t="shared" ref="F6" si="0">SUM(F7:G14)</f>
        <v>539.93700000000001</v>
      </c>
      <c r="G6" s="412"/>
      <c r="H6" s="411">
        <f t="shared" ref="H6" si="1">SUM(H7:I14)</f>
        <v>1231.4960000000001</v>
      </c>
      <c r="I6" s="412"/>
      <c r="J6" s="411">
        <f t="shared" ref="J6" si="2">SUM(J7:K14)</f>
        <v>1231.4960000000001</v>
      </c>
      <c r="K6" s="412"/>
      <c r="L6" s="413">
        <f t="shared" ref="L6" si="3">SUM(L7:M14)</f>
        <v>1577.819</v>
      </c>
      <c r="M6" s="414"/>
      <c r="N6" s="413">
        <f t="shared" ref="N6" si="4">SUM(N7:O14)</f>
        <v>1444</v>
      </c>
      <c r="O6" s="414"/>
      <c r="P6" s="35">
        <f>(N6/H6-1)*100</f>
        <v>17.255760473440418</v>
      </c>
      <c r="Q6" s="35">
        <f>(N6/J6-1)*100</f>
        <v>17.255760473440418</v>
      </c>
      <c r="R6" s="7"/>
      <c r="S6" s="8"/>
    </row>
    <row r="7" spans="1:19" ht="15.75">
      <c r="A7" s="9"/>
      <c r="B7" s="10" t="s">
        <v>21</v>
      </c>
      <c r="C7" s="118">
        <f>'نفقات فعلية 2010'!C26</f>
        <v>393.85300000000001</v>
      </c>
      <c r="D7" s="378">
        <f>'منقح 2011'!C26</f>
        <v>840.6</v>
      </c>
      <c r="E7" s="379"/>
      <c r="F7" s="378">
        <f>'نفقات فعلية 2011'!C26</f>
        <v>402.98399999999998</v>
      </c>
      <c r="G7" s="379"/>
      <c r="H7" s="380">
        <f>'مصدق 2012'!C29</f>
        <v>1015.054</v>
      </c>
      <c r="I7" s="381"/>
      <c r="J7" s="380">
        <f>'منقح 2012'!C29</f>
        <v>1015.054</v>
      </c>
      <c r="K7" s="381"/>
      <c r="L7" s="350">
        <f>'مقترح 2013'!C30</f>
        <v>1234.269</v>
      </c>
      <c r="M7" s="351"/>
      <c r="N7" s="350">
        <f>متفق2013!C30</f>
        <v>1177</v>
      </c>
      <c r="O7" s="351"/>
      <c r="P7" s="35">
        <f t="shared" ref="P7:P16" si="5">(N7/H7-1)*100</f>
        <v>15.954422129266032</v>
      </c>
      <c r="Q7" s="35">
        <f t="shared" ref="Q7:Q16" si="6">(N7/J7-1)*100</f>
        <v>15.954422129266032</v>
      </c>
      <c r="R7" s="7"/>
      <c r="S7" s="377"/>
    </row>
    <row r="8" spans="1:19" ht="15.75">
      <c r="A8" s="11"/>
      <c r="B8" s="10" t="s">
        <v>22</v>
      </c>
      <c r="C8" s="118">
        <f>'نفقات فعلية 2010'!D26</f>
        <v>209.17</v>
      </c>
      <c r="D8" s="378">
        <f>'منقح 2011'!D26</f>
        <v>189.79400000000001</v>
      </c>
      <c r="E8" s="379"/>
      <c r="F8" s="378">
        <f>'نفقات فعلية 2011'!D26</f>
        <v>129.41200000000001</v>
      </c>
      <c r="G8" s="379"/>
      <c r="H8" s="380">
        <f>'مصدق 2012'!D29</f>
        <v>198.94200000000001</v>
      </c>
      <c r="I8" s="381"/>
      <c r="J8" s="380">
        <f>'منقح 2012'!D29</f>
        <v>198.94200000000001</v>
      </c>
      <c r="K8" s="381"/>
      <c r="L8" s="350">
        <f>'مقترح 2013'!D30</f>
        <v>317.55</v>
      </c>
      <c r="M8" s="351"/>
      <c r="N8" s="350">
        <f>متفق2013!D30</f>
        <v>243</v>
      </c>
      <c r="O8" s="351"/>
      <c r="P8" s="35">
        <f t="shared" si="5"/>
        <v>22.146153150164373</v>
      </c>
      <c r="Q8" s="35">
        <f t="shared" si="6"/>
        <v>22.146153150164373</v>
      </c>
      <c r="R8" s="7"/>
      <c r="S8" s="377"/>
    </row>
    <row r="9" spans="1:19" ht="15.75">
      <c r="A9" s="11"/>
      <c r="B9" s="10" t="s">
        <v>23</v>
      </c>
      <c r="C9" s="118">
        <f>'نفقات فعلية 2010'!E26</f>
        <v>0</v>
      </c>
      <c r="D9" s="378">
        <f>'منقح 2011'!E26</f>
        <v>0</v>
      </c>
      <c r="E9" s="379"/>
      <c r="F9" s="378">
        <f>'نفقات فعلية 2011'!E26</f>
        <v>0</v>
      </c>
      <c r="G9" s="379"/>
      <c r="H9" s="380">
        <f>'مصدق 2012'!E29</f>
        <v>0</v>
      </c>
      <c r="I9" s="381"/>
      <c r="J9" s="380">
        <f>'منقح 2012'!E29</f>
        <v>0</v>
      </c>
      <c r="K9" s="381"/>
      <c r="L9" s="350">
        <f>'مقترح 2013'!E30</f>
        <v>0</v>
      </c>
      <c r="M9" s="351"/>
      <c r="N9" s="350">
        <f>متفق2013!E30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18">
        <f>'نفقات فعلية 2010'!F26</f>
        <v>0</v>
      </c>
      <c r="D10" s="378">
        <f>'منقح 2011'!F26</f>
        <v>0</v>
      </c>
      <c r="E10" s="379"/>
      <c r="F10" s="378">
        <f>'نفقات فعلية 2011'!F26</f>
        <v>0</v>
      </c>
      <c r="G10" s="379"/>
      <c r="H10" s="380">
        <f>'مصدق 2012'!F29</f>
        <v>0</v>
      </c>
      <c r="I10" s="381"/>
      <c r="J10" s="380">
        <f>'منقح 2012'!F29</f>
        <v>0</v>
      </c>
      <c r="K10" s="381"/>
      <c r="L10" s="350">
        <f>'مقترح 2013'!F30</f>
        <v>0</v>
      </c>
      <c r="M10" s="351"/>
      <c r="N10" s="350">
        <f>متفق2013!F30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18">
        <f>'نفقات فعلية 2010'!G26</f>
        <v>0</v>
      </c>
      <c r="D11" s="378">
        <f>'منقح 2011'!G26</f>
        <v>0</v>
      </c>
      <c r="E11" s="379"/>
      <c r="F11" s="378">
        <f>'نفقات فعلية 2011'!G26</f>
        <v>0</v>
      </c>
      <c r="G11" s="379"/>
      <c r="H11" s="380">
        <f>'مصدق 2012'!G29</f>
        <v>0</v>
      </c>
      <c r="I11" s="381"/>
      <c r="J11" s="380">
        <f>'منقح 2012'!G29</f>
        <v>0</v>
      </c>
      <c r="K11" s="381"/>
      <c r="L11" s="350">
        <f>'مقترح 2013'!G30</f>
        <v>0</v>
      </c>
      <c r="M11" s="351"/>
      <c r="N11" s="350">
        <f>متفق2013!G30</f>
        <v>0</v>
      </c>
      <c r="O11" s="351"/>
      <c r="P11" s="35" t="e">
        <f t="shared" si="5"/>
        <v>#DIV/0!</v>
      </c>
      <c r="Q11" s="35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118">
        <f>'نفقات فعلية 2010'!H26</f>
        <v>0</v>
      </c>
      <c r="D12" s="378">
        <f>'منقح 2011'!H26</f>
        <v>0</v>
      </c>
      <c r="E12" s="379"/>
      <c r="F12" s="378">
        <f>'نفقات فعلية 2011'!H26</f>
        <v>0</v>
      </c>
      <c r="G12" s="379"/>
      <c r="H12" s="380">
        <f>'مصدق 2012'!H29</f>
        <v>0</v>
      </c>
      <c r="I12" s="381"/>
      <c r="J12" s="380">
        <f>'منقح 2012'!H29</f>
        <v>0</v>
      </c>
      <c r="K12" s="381"/>
      <c r="L12" s="350">
        <f>'مقترح 2013'!H30</f>
        <v>0</v>
      </c>
      <c r="M12" s="351"/>
      <c r="N12" s="350">
        <f>متفق2013!H30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18">
        <f>'نفقات فعلية 2010'!I26</f>
        <v>10.125</v>
      </c>
      <c r="D13" s="378">
        <f>'منقح 2011'!I26</f>
        <v>5</v>
      </c>
      <c r="E13" s="379"/>
      <c r="F13" s="378">
        <f>'نفقات فعلية 2011'!I26</f>
        <v>4.5999999999999996</v>
      </c>
      <c r="G13" s="379"/>
      <c r="H13" s="380">
        <f>'مصدق 2012'!I29</f>
        <v>5</v>
      </c>
      <c r="I13" s="381"/>
      <c r="J13" s="380">
        <f>'منقح 2012'!I29</f>
        <v>5</v>
      </c>
      <c r="K13" s="381"/>
      <c r="L13" s="350">
        <f>'مقترح 2013'!I30</f>
        <v>7</v>
      </c>
      <c r="M13" s="351"/>
      <c r="N13" s="350">
        <f>متفق2013!I30</f>
        <v>5</v>
      </c>
      <c r="O13" s="351"/>
      <c r="P13" s="35">
        <f t="shared" si="5"/>
        <v>0</v>
      </c>
      <c r="Q13" s="35">
        <f t="shared" si="6"/>
        <v>0</v>
      </c>
      <c r="R13" s="7"/>
      <c r="S13" s="377"/>
    </row>
    <row r="14" spans="1:19" ht="15.75">
      <c r="A14" s="11"/>
      <c r="B14" s="12" t="s">
        <v>28</v>
      </c>
      <c r="C14" s="118">
        <f>'نفقات فعلية 2010'!J26</f>
        <v>189.59100000000001</v>
      </c>
      <c r="D14" s="378">
        <f>'منقح 2011'!J26</f>
        <v>12.5</v>
      </c>
      <c r="E14" s="379"/>
      <c r="F14" s="378">
        <f>'نفقات فعلية 2011'!J26</f>
        <v>2.9409999999999998</v>
      </c>
      <c r="G14" s="379"/>
      <c r="H14" s="380">
        <f>'مصدق 2012'!J29</f>
        <v>12.5</v>
      </c>
      <c r="I14" s="381"/>
      <c r="J14" s="380">
        <f>'منقح 2012'!J29</f>
        <v>12.5</v>
      </c>
      <c r="K14" s="381"/>
      <c r="L14" s="350">
        <f>'مقترح 2013'!J30</f>
        <v>19</v>
      </c>
      <c r="M14" s="351"/>
      <c r="N14" s="350">
        <f>متفق2013!J30</f>
        <v>19</v>
      </c>
      <c r="O14" s="351"/>
      <c r="P14" s="35">
        <f t="shared" si="5"/>
        <v>52</v>
      </c>
      <c r="Q14" s="35">
        <f t="shared" si="6"/>
        <v>52</v>
      </c>
      <c r="R14" s="7"/>
      <c r="S14" s="377"/>
    </row>
    <row r="15" spans="1:19" ht="15.75">
      <c r="A15" s="5" t="s">
        <v>29</v>
      </c>
      <c r="B15" s="13" t="s">
        <v>30</v>
      </c>
      <c r="C15" s="117">
        <f>'نفقات فعلية 2010'!N26</f>
        <v>0</v>
      </c>
      <c r="D15" s="382">
        <f>'منقح 2011'!N26</f>
        <v>0</v>
      </c>
      <c r="E15" s="383"/>
      <c r="F15" s="382">
        <f>'نفقات فعلية 2011'!N26</f>
        <v>0</v>
      </c>
      <c r="G15" s="383"/>
      <c r="H15" s="396">
        <f>'مصدق 2012'!N29</f>
        <v>0</v>
      </c>
      <c r="I15" s="397"/>
      <c r="J15" s="396">
        <f>'منقح 2012'!N29</f>
        <v>0</v>
      </c>
      <c r="K15" s="397"/>
      <c r="L15" s="365">
        <f>'مقترح 2013'!N30</f>
        <v>0</v>
      </c>
      <c r="M15" s="366"/>
      <c r="N15" s="365">
        <f>متفق2013!N30</f>
        <v>0</v>
      </c>
      <c r="O15" s="366"/>
      <c r="P15" s="35" t="e">
        <f t="shared" si="5"/>
        <v>#DIV/0!</v>
      </c>
      <c r="Q15" s="35" t="e">
        <f t="shared" si="6"/>
        <v>#DIV/0!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802.73900000000003</v>
      </c>
      <c r="D16" s="411">
        <f>D6+D15</f>
        <v>1047.894</v>
      </c>
      <c r="E16" s="412"/>
      <c r="F16" s="411">
        <f t="shared" ref="F16" si="7">F6+F15</f>
        <v>539.93700000000001</v>
      </c>
      <c r="G16" s="412"/>
      <c r="H16" s="411">
        <f t="shared" ref="H16" si="8">H6+H15</f>
        <v>1231.4960000000001</v>
      </c>
      <c r="I16" s="412"/>
      <c r="J16" s="411">
        <f t="shared" ref="J16" si="9">J6+J15</f>
        <v>1231.4960000000001</v>
      </c>
      <c r="K16" s="412"/>
      <c r="L16" s="413">
        <f t="shared" ref="L16" si="10">L6+L15</f>
        <v>1577.819</v>
      </c>
      <c r="M16" s="414"/>
      <c r="N16" s="413">
        <f t="shared" ref="N16" si="11">N6+N15</f>
        <v>1444</v>
      </c>
      <c r="O16" s="414"/>
      <c r="P16" s="35">
        <f t="shared" si="5"/>
        <v>17.255760473440418</v>
      </c>
      <c r="Q16" s="35">
        <f t="shared" si="6"/>
        <v>17.255760473440418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15"/>
      <c r="N18" s="115"/>
      <c r="O18" s="115"/>
      <c r="P18" s="115"/>
      <c r="Q18" s="367"/>
      <c r="R18" s="115"/>
      <c r="S18" s="115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15"/>
      <c r="N19" s="115"/>
      <c r="O19" s="115"/>
      <c r="P19" s="115"/>
      <c r="Q19" s="367"/>
      <c r="R19" s="115"/>
      <c r="S19" s="115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33" t="s">
        <v>40</v>
      </c>
      <c r="M20" s="115"/>
      <c r="N20" s="26"/>
      <c r="O20" s="26"/>
      <c r="P20" s="26"/>
      <c r="Q20" s="25"/>
      <c r="R20" s="115"/>
      <c r="S20" s="115"/>
    </row>
    <row r="21" spans="1:19" ht="15.75">
      <c r="A21" s="15" t="s">
        <v>19</v>
      </c>
      <c r="B21" s="343" t="s">
        <v>41</v>
      </c>
      <c r="C21" s="344"/>
      <c r="D21" s="348">
        <f>'ايراد فعلي 2010'!C26</f>
        <v>3.552</v>
      </c>
      <c r="E21" s="349"/>
      <c r="F21" s="350">
        <f>ايرادفعلي2011!C26</f>
        <v>3.3650000000000002</v>
      </c>
      <c r="G21" s="351"/>
      <c r="H21" s="350">
        <f>مخطط2012!C26</f>
        <v>5</v>
      </c>
      <c r="I21" s="351"/>
      <c r="J21" s="334">
        <f>مخطط2013!C29</f>
        <v>7</v>
      </c>
      <c r="K21" s="335"/>
      <c r="L21" s="36">
        <f>(J21/H21-1)*100</f>
        <v>39.999999999999993</v>
      </c>
      <c r="M21" s="115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2010'!D26</f>
        <v>0</v>
      </c>
      <c r="E22" s="349"/>
      <c r="F22" s="350">
        <f>ايرادفعلي2011!D26</f>
        <v>0</v>
      </c>
      <c r="G22" s="351"/>
      <c r="H22" s="350">
        <f>مخطط2012!D26</f>
        <v>0</v>
      </c>
      <c r="I22" s="351"/>
      <c r="J22" s="334">
        <f>مخطط2013!D29</f>
        <v>0</v>
      </c>
      <c r="K22" s="335"/>
      <c r="L22" s="36" t="e">
        <f t="shared" ref="L22:L26" si="12">(J22/H22-1)*100</f>
        <v>#DIV/0!</v>
      </c>
      <c r="M22" s="115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2010'!E26</f>
        <v>0</v>
      </c>
      <c r="E23" s="349"/>
      <c r="F23" s="350">
        <f>ايرادفعلي2011!E26</f>
        <v>0</v>
      </c>
      <c r="G23" s="351"/>
      <c r="H23" s="350">
        <f>مخطط2012!E26</f>
        <v>0</v>
      </c>
      <c r="I23" s="351"/>
      <c r="J23" s="334">
        <f>مخطط2013!E29</f>
        <v>0</v>
      </c>
      <c r="K23" s="335"/>
      <c r="L23" s="36" t="e">
        <f t="shared" si="12"/>
        <v>#DIV/0!</v>
      </c>
      <c r="M23" s="115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2010'!F26</f>
        <v>0</v>
      </c>
      <c r="E24" s="349"/>
      <c r="F24" s="350">
        <f>ايرادفعلي2011!F26</f>
        <v>0</v>
      </c>
      <c r="G24" s="351"/>
      <c r="H24" s="350">
        <f>مخطط2012!F26</f>
        <v>0</v>
      </c>
      <c r="I24" s="351"/>
      <c r="J24" s="334">
        <f>مخطط2013!F29</f>
        <v>0</v>
      </c>
      <c r="K24" s="335"/>
      <c r="L24" s="36" t="e">
        <f t="shared" si="12"/>
        <v>#DIV/0!</v>
      </c>
      <c r="M24" s="115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2010'!G26</f>
        <v>0</v>
      </c>
      <c r="E25" s="349"/>
      <c r="F25" s="350">
        <f>ايرادفعلي2011!G26</f>
        <v>0</v>
      </c>
      <c r="G25" s="351"/>
      <c r="H25" s="350">
        <f>مخطط2012!G26</f>
        <v>0</v>
      </c>
      <c r="I25" s="351"/>
      <c r="J25" s="334">
        <f>مخطط2013!G29</f>
        <v>0</v>
      </c>
      <c r="K25" s="335"/>
      <c r="L25" s="36" t="e">
        <f t="shared" si="12"/>
        <v>#DIV/0!</v>
      </c>
      <c r="M25" s="115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3.552</v>
      </c>
      <c r="E26" s="427"/>
      <c r="F26" s="426">
        <f t="shared" ref="F26" si="13">SUM(F21:G25)</f>
        <v>3.3650000000000002</v>
      </c>
      <c r="G26" s="427"/>
      <c r="H26" s="426">
        <f t="shared" ref="H26" si="14">SUM(H21:I25)</f>
        <v>5</v>
      </c>
      <c r="I26" s="427"/>
      <c r="J26" s="426">
        <f t="shared" ref="J26" si="15">SUM(J21:K25)</f>
        <v>7</v>
      </c>
      <c r="K26" s="427"/>
      <c r="L26" s="36">
        <f t="shared" si="12"/>
        <v>39.999999999999993</v>
      </c>
      <c r="M26" s="115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8">
      <c r="A29" s="420"/>
      <c r="B29" s="421"/>
      <c r="C29" s="422"/>
      <c r="D29" s="143">
        <v>1</v>
      </c>
      <c r="E29" s="143">
        <v>0</v>
      </c>
      <c r="F29" s="143">
        <v>1</v>
      </c>
      <c r="G29" s="143">
        <v>1</v>
      </c>
      <c r="H29" s="143">
        <v>1</v>
      </c>
      <c r="I29" s="143">
        <v>1</v>
      </c>
      <c r="J29" s="143">
        <v>3</v>
      </c>
      <c r="K29" s="143">
        <v>3</v>
      </c>
      <c r="L29" s="143">
        <v>10</v>
      </c>
      <c r="M29" s="144">
        <v>5</v>
      </c>
      <c r="N29" s="144">
        <v>3</v>
      </c>
      <c r="O29" s="143">
        <v>1</v>
      </c>
      <c r="P29" s="162">
        <f>SUM(D29:O29)</f>
        <v>30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8">
      <c r="A32" s="420"/>
      <c r="B32" s="421"/>
      <c r="C32" s="422"/>
      <c r="D32" s="143">
        <v>1</v>
      </c>
      <c r="E32" s="143">
        <v>0</v>
      </c>
      <c r="F32" s="143">
        <v>1</v>
      </c>
      <c r="G32" s="143">
        <v>1</v>
      </c>
      <c r="H32" s="143">
        <v>3</v>
      </c>
      <c r="I32" s="143">
        <v>1</v>
      </c>
      <c r="J32" s="143">
        <v>3</v>
      </c>
      <c r="K32" s="143">
        <v>8</v>
      </c>
      <c r="L32" s="143">
        <v>0</v>
      </c>
      <c r="M32" s="144">
        <v>8</v>
      </c>
      <c r="N32" s="144">
        <v>3</v>
      </c>
      <c r="O32" s="143">
        <v>1</v>
      </c>
      <c r="P32" s="141">
        <f>SUM(D32:O32)</f>
        <v>30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رقم(1)2013'!C26</f>
        <v>1</v>
      </c>
      <c r="E35" s="158">
        <f>'جدول رقم(1)2013'!D26</f>
        <v>0</v>
      </c>
      <c r="F35" s="158">
        <f>'جدول رقم(1)2013'!E26</f>
        <v>1</v>
      </c>
      <c r="G35" s="158">
        <f>'جدول رقم(1)2013'!F26</f>
        <v>3</v>
      </c>
      <c r="H35" s="158">
        <f>'جدول رقم(1)2013'!G26</f>
        <v>4</v>
      </c>
      <c r="I35" s="158">
        <f>'جدول رقم(1)2013'!H26</f>
        <v>2</v>
      </c>
      <c r="J35" s="158">
        <f>'جدول رقم(1)2013'!I26</f>
        <v>1</v>
      </c>
      <c r="K35" s="158">
        <f>'جدول رقم(1)2013'!J26</f>
        <v>7</v>
      </c>
      <c r="L35" s="158">
        <f>'جدول رقم(1)2013'!K26</f>
        <v>7</v>
      </c>
      <c r="M35" s="158">
        <f>'جدول رقم(1)2013'!L26</f>
        <v>4</v>
      </c>
      <c r="N35" s="158">
        <f>'جدول رقم(1)2013'!M26</f>
        <v>1</v>
      </c>
      <c r="O35" s="158">
        <f>'جدول رقم(1)2013'!N26</f>
        <v>0</v>
      </c>
      <c r="P35" s="159">
        <f>SUM(D35:O35)</f>
        <v>31</v>
      </c>
      <c r="Q35" s="31">
        <v>43</v>
      </c>
      <c r="R35" s="1"/>
      <c r="S35" s="24"/>
    </row>
  </sheetData>
  <sheetProtection password="CC06" sheet="1" objects="1" scenarios="1"/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9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7.875" customWidth="1"/>
    <col min="13" max="13" width="4.875" customWidth="1"/>
    <col min="14" max="14" width="7.5" customWidth="1"/>
    <col min="15" max="15" width="5.5" customWidth="1"/>
    <col min="16" max="16" width="8.875" customWidth="1"/>
    <col min="17" max="17" width="8.375" customWidth="1"/>
  </cols>
  <sheetData>
    <row r="1" spans="1:19" ht="20.25">
      <c r="A1" s="384" t="s">
        <v>199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15"/>
      <c r="S3" s="115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15"/>
      <c r="S4" s="115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15"/>
      <c r="S5" s="115"/>
    </row>
    <row r="6" spans="1:19" ht="15.75">
      <c r="A6" s="5" t="s">
        <v>19</v>
      </c>
      <c r="B6" s="6" t="s">
        <v>20</v>
      </c>
      <c r="C6" s="37">
        <f>SUM(C7:C14)</f>
        <v>30589.052999999996</v>
      </c>
      <c r="D6" s="411">
        <f>SUM(D7:E14)</f>
        <v>61407.496999999996</v>
      </c>
      <c r="E6" s="412"/>
      <c r="F6" s="411">
        <f t="shared" ref="F6" si="0">SUM(F7:G14)</f>
        <v>40145.378000000004</v>
      </c>
      <c r="G6" s="412"/>
      <c r="H6" s="411">
        <f t="shared" ref="H6" si="1">SUM(H7:I14)</f>
        <v>62800.233</v>
      </c>
      <c r="I6" s="412"/>
      <c r="J6" s="411">
        <f t="shared" ref="J6" si="2">SUM(J7:K14)</f>
        <v>62800.233</v>
      </c>
      <c r="K6" s="412"/>
      <c r="L6" s="413">
        <f t="shared" ref="L6" si="3">SUM(L7:M14)</f>
        <v>65288.826999999997</v>
      </c>
      <c r="M6" s="414"/>
      <c r="N6" s="413">
        <f t="shared" ref="N6" si="4">SUM(N7:O14)</f>
        <v>65181</v>
      </c>
      <c r="O6" s="414"/>
      <c r="P6" s="35">
        <f>(N6/H6-1)*100</f>
        <v>3.7910161893826011</v>
      </c>
      <c r="Q6" s="35">
        <f>(N6/J6-1)*100</f>
        <v>3.7910161893826011</v>
      </c>
      <c r="R6" s="7"/>
      <c r="S6" s="8"/>
    </row>
    <row r="7" spans="1:19" ht="15.75">
      <c r="A7" s="9"/>
      <c r="B7" s="10" t="s">
        <v>21</v>
      </c>
      <c r="C7" s="118">
        <f>'نفقات فعلية 2010'!C27</f>
        <v>25712.776999999998</v>
      </c>
      <c r="D7" s="378">
        <f>'منقح 2011'!C27</f>
        <v>51631.112999999998</v>
      </c>
      <c r="E7" s="379"/>
      <c r="F7" s="378">
        <f>'نفقات فعلية 2011'!C27</f>
        <v>37289.904000000002</v>
      </c>
      <c r="G7" s="379"/>
      <c r="H7" s="380">
        <f>'مصدق 2012'!C30</f>
        <v>53023.849000000002</v>
      </c>
      <c r="I7" s="381"/>
      <c r="J7" s="380">
        <f>'منقح 2012'!C30</f>
        <v>53023.849000000002</v>
      </c>
      <c r="K7" s="381"/>
      <c r="L7" s="350">
        <f>'مقترح 2013'!C31</f>
        <v>55191.053</v>
      </c>
      <c r="M7" s="351"/>
      <c r="N7" s="350">
        <f>متفق2013!C31</f>
        <v>55191</v>
      </c>
      <c r="O7" s="351"/>
      <c r="P7" s="35">
        <f t="shared" ref="P7:P16" si="5">(N7/H7-1)*100</f>
        <v>4.0871250217991539</v>
      </c>
      <c r="Q7" s="35">
        <f t="shared" ref="Q7:Q16" si="6">(N7/J7-1)*100</f>
        <v>4.0871250217991539</v>
      </c>
      <c r="R7" s="7"/>
      <c r="S7" s="377"/>
    </row>
    <row r="8" spans="1:19" ht="15.75">
      <c r="A8" s="11"/>
      <c r="B8" s="10" t="s">
        <v>22</v>
      </c>
      <c r="C8" s="118">
        <f>'نفقات فعلية 2010'!D27</f>
        <v>1358.248</v>
      </c>
      <c r="D8" s="378">
        <f>'منقح 2011'!D27</f>
        <v>6448.4030000000002</v>
      </c>
      <c r="E8" s="379"/>
      <c r="F8" s="378">
        <f>'نفقات فعلية 2011'!D27</f>
        <v>1909.893</v>
      </c>
      <c r="G8" s="379"/>
      <c r="H8" s="380">
        <f>'مصدق 2012'!D30</f>
        <v>6448.4030000000002</v>
      </c>
      <c r="I8" s="381"/>
      <c r="J8" s="380">
        <f>'منقح 2012'!D30</f>
        <v>6448.4030000000002</v>
      </c>
      <c r="K8" s="381"/>
      <c r="L8" s="350">
        <f>'مقترح 2013'!D31</f>
        <v>6769.7929999999997</v>
      </c>
      <c r="M8" s="351"/>
      <c r="N8" s="350">
        <f>متفق2013!D31</f>
        <v>6662</v>
      </c>
      <c r="O8" s="351"/>
      <c r="P8" s="35">
        <f t="shared" si="5"/>
        <v>3.3124015356980507</v>
      </c>
      <c r="Q8" s="35">
        <f t="shared" si="6"/>
        <v>3.3124015356980507</v>
      </c>
      <c r="R8" s="7"/>
      <c r="S8" s="377"/>
    </row>
    <row r="9" spans="1:19" ht="15.75">
      <c r="A9" s="11"/>
      <c r="B9" s="10" t="s">
        <v>23</v>
      </c>
      <c r="C9" s="118">
        <f>'نفقات فعلية 2010'!E27</f>
        <v>0</v>
      </c>
      <c r="D9" s="378">
        <f>'منقح 2011'!E27</f>
        <v>0</v>
      </c>
      <c r="E9" s="379"/>
      <c r="F9" s="378">
        <f>'نفقات فعلية 2011'!E27</f>
        <v>0</v>
      </c>
      <c r="G9" s="379"/>
      <c r="H9" s="380">
        <f>'مصدق 2012'!E30</f>
        <v>0</v>
      </c>
      <c r="I9" s="381"/>
      <c r="J9" s="380">
        <f>'منقح 2012'!E30</f>
        <v>0</v>
      </c>
      <c r="K9" s="381"/>
      <c r="L9" s="350">
        <f>'مقترح 2013'!E31</f>
        <v>0</v>
      </c>
      <c r="M9" s="351"/>
      <c r="N9" s="350">
        <f>متفق2013!E31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18">
        <f>'نفقات فعلية 2010'!F27</f>
        <v>0</v>
      </c>
      <c r="D10" s="378">
        <f>'منقح 2011'!F27</f>
        <v>0</v>
      </c>
      <c r="E10" s="379"/>
      <c r="F10" s="378">
        <f>'نفقات فعلية 2011'!F27</f>
        <v>0</v>
      </c>
      <c r="G10" s="379"/>
      <c r="H10" s="380">
        <f>'مصدق 2012'!F30</f>
        <v>0</v>
      </c>
      <c r="I10" s="381"/>
      <c r="J10" s="380">
        <f>'منقح 2012'!F30</f>
        <v>0</v>
      </c>
      <c r="K10" s="381"/>
      <c r="L10" s="350">
        <f>'مقترح 2013'!F31</f>
        <v>0</v>
      </c>
      <c r="M10" s="351"/>
      <c r="N10" s="350">
        <f>متفق2013!F31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18">
        <f>'نفقات فعلية 2010'!G27</f>
        <v>0</v>
      </c>
      <c r="D11" s="378">
        <f>'منقح 2011'!G27</f>
        <v>0</v>
      </c>
      <c r="E11" s="379"/>
      <c r="F11" s="378">
        <f>'نفقات فعلية 2011'!G27</f>
        <v>0</v>
      </c>
      <c r="G11" s="379"/>
      <c r="H11" s="380">
        <f>'مصدق 2012'!G30</f>
        <v>0</v>
      </c>
      <c r="I11" s="381"/>
      <c r="J11" s="380">
        <f>'منقح 2012'!G30</f>
        <v>0</v>
      </c>
      <c r="K11" s="381"/>
      <c r="L11" s="350">
        <f>'مقترح 2013'!G31</f>
        <v>0</v>
      </c>
      <c r="M11" s="351"/>
      <c r="N11" s="350">
        <f>متفق2013!G31</f>
        <v>0</v>
      </c>
      <c r="O11" s="351"/>
      <c r="P11" s="35" t="e">
        <f t="shared" si="5"/>
        <v>#DIV/0!</v>
      </c>
      <c r="Q11" s="35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118">
        <f>'نفقات فعلية 2010'!H27</f>
        <v>0</v>
      </c>
      <c r="D12" s="378">
        <f>'منقح 2011'!H27</f>
        <v>0</v>
      </c>
      <c r="E12" s="379"/>
      <c r="F12" s="378">
        <f>'نفقات فعلية 2011'!H27</f>
        <v>0</v>
      </c>
      <c r="G12" s="379"/>
      <c r="H12" s="380">
        <f>'مصدق 2012'!H30</f>
        <v>0</v>
      </c>
      <c r="I12" s="381"/>
      <c r="J12" s="380">
        <f>'منقح 2012'!H30</f>
        <v>0</v>
      </c>
      <c r="K12" s="381"/>
      <c r="L12" s="350">
        <f>'مقترح 2013'!H31</f>
        <v>0</v>
      </c>
      <c r="M12" s="351"/>
      <c r="N12" s="350">
        <f>متفق2013!H31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18">
        <f>'نفقات فعلية 2010'!I27</f>
        <v>2726.7460000000001</v>
      </c>
      <c r="D13" s="378">
        <f>'منقح 2011'!I27</f>
        <v>2497.85</v>
      </c>
      <c r="E13" s="379"/>
      <c r="F13" s="378">
        <f>'نفقات فعلية 2011'!I27</f>
        <v>713.21</v>
      </c>
      <c r="G13" s="379"/>
      <c r="H13" s="380">
        <f>'مصدق 2012'!I30</f>
        <v>2497.85</v>
      </c>
      <c r="I13" s="381"/>
      <c r="J13" s="380">
        <f>'منقح 2012'!I30</f>
        <v>2497.85</v>
      </c>
      <c r="K13" s="381"/>
      <c r="L13" s="350">
        <f>'مقترح 2013'!I31</f>
        <v>2497.85</v>
      </c>
      <c r="M13" s="351"/>
      <c r="N13" s="350">
        <f>متفق2013!I31</f>
        <v>2498</v>
      </c>
      <c r="O13" s="351"/>
      <c r="P13" s="35">
        <f t="shared" si="5"/>
        <v>6.0051644414249594E-3</v>
      </c>
      <c r="Q13" s="35">
        <f t="shared" si="6"/>
        <v>6.0051644414249594E-3</v>
      </c>
      <c r="R13" s="7"/>
      <c r="S13" s="377"/>
    </row>
    <row r="14" spans="1:19" ht="15.75">
      <c r="A14" s="11"/>
      <c r="B14" s="12" t="s">
        <v>28</v>
      </c>
      <c r="C14" s="118">
        <f>'نفقات فعلية 2010'!J27</f>
        <v>791.28200000000004</v>
      </c>
      <c r="D14" s="378">
        <f>'منقح 2011'!J27</f>
        <v>830.13099999999997</v>
      </c>
      <c r="E14" s="379"/>
      <c r="F14" s="378">
        <f>'نفقات فعلية 2011'!J27</f>
        <v>232.37100000000001</v>
      </c>
      <c r="G14" s="379"/>
      <c r="H14" s="380">
        <f>'مصدق 2012'!J30</f>
        <v>830.13099999999997</v>
      </c>
      <c r="I14" s="381"/>
      <c r="J14" s="380">
        <f>'منقح 2012'!J30</f>
        <v>830.13099999999997</v>
      </c>
      <c r="K14" s="381"/>
      <c r="L14" s="350">
        <f>'مقترح 2013'!J31</f>
        <v>830.13099999999997</v>
      </c>
      <c r="M14" s="351"/>
      <c r="N14" s="350">
        <f>متفق2013!J31</f>
        <v>830</v>
      </c>
      <c r="O14" s="351"/>
      <c r="P14" s="35">
        <f t="shared" si="5"/>
        <v>-1.5780641850504651E-2</v>
      </c>
      <c r="Q14" s="35">
        <f t="shared" si="6"/>
        <v>-1.5780641850504651E-2</v>
      </c>
      <c r="R14" s="7"/>
      <c r="S14" s="377"/>
    </row>
    <row r="15" spans="1:19" ht="15.75">
      <c r="A15" s="5" t="s">
        <v>29</v>
      </c>
      <c r="B15" s="13" t="s">
        <v>30</v>
      </c>
      <c r="C15" s="117">
        <f>'نفقات فعلية 2010'!N27</f>
        <v>0</v>
      </c>
      <c r="D15" s="382">
        <f>'منقح 2011'!N27</f>
        <v>0</v>
      </c>
      <c r="E15" s="383"/>
      <c r="F15" s="382">
        <f>'نفقات فعلية 2011'!N27</f>
        <v>0</v>
      </c>
      <c r="G15" s="383"/>
      <c r="H15" s="396">
        <f>'مصدق 2012'!N30</f>
        <v>0</v>
      </c>
      <c r="I15" s="397"/>
      <c r="J15" s="396">
        <f>'منقح 2012'!N30</f>
        <v>0</v>
      </c>
      <c r="K15" s="397"/>
      <c r="L15" s="365">
        <f>'مقترح 2013'!N31</f>
        <v>0</v>
      </c>
      <c r="M15" s="366"/>
      <c r="N15" s="365">
        <f>متفق2013!N31</f>
        <v>0</v>
      </c>
      <c r="O15" s="366"/>
      <c r="P15" s="35" t="e">
        <f t="shared" si="5"/>
        <v>#DIV/0!</v>
      </c>
      <c r="Q15" s="35" t="e">
        <f t="shared" si="6"/>
        <v>#DIV/0!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30589.052999999996</v>
      </c>
      <c r="D16" s="411">
        <f>D6+D15</f>
        <v>61407.496999999996</v>
      </c>
      <c r="E16" s="412"/>
      <c r="F16" s="411">
        <f t="shared" ref="F16" si="7">F6+F15</f>
        <v>40145.378000000004</v>
      </c>
      <c r="G16" s="412"/>
      <c r="H16" s="411">
        <f t="shared" ref="H16" si="8">H6+H15</f>
        <v>62800.233</v>
      </c>
      <c r="I16" s="412"/>
      <c r="J16" s="411">
        <f t="shared" ref="J16" si="9">J6+J15</f>
        <v>62800.233</v>
      </c>
      <c r="K16" s="412"/>
      <c r="L16" s="413">
        <f t="shared" ref="L16" si="10">L6+L15</f>
        <v>65288.826999999997</v>
      </c>
      <c r="M16" s="414"/>
      <c r="N16" s="413">
        <f t="shared" ref="N16" si="11">N6+N15</f>
        <v>65181</v>
      </c>
      <c r="O16" s="414"/>
      <c r="P16" s="35">
        <f t="shared" si="5"/>
        <v>3.7910161893826011</v>
      </c>
      <c r="Q16" s="35">
        <f t="shared" si="6"/>
        <v>3.7910161893826011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15"/>
      <c r="N18" s="115"/>
      <c r="O18" s="115"/>
      <c r="P18" s="115"/>
      <c r="Q18" s="367"/>
      <c r="R18" s="115"/>
      <c r="S18" s="115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15"/>
      <c r="N19" s="115"/>
      <c r="O19" s="115"/>
      <c r="P19" s="115"/>
      <c r="Q19" s="367"/>
      <c r="R19" s="115"/>
      <c r="S19" s="115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16" t="s">
        <v>40</v>
      </c>
      <c r="M20" s="115"/>
      <c r="N20" s="26"/>
      <c r="O20" s="26"/>
      <c r="P20" s="26"/>
      <c r="Q20" s="25"/>
      <c r="R20" s="115"/>
      <c r="S20" s="115"/>
    </row>
    <row r="21" spans="1:19" ht="15.75">
      <c r="A21" s="15" t="s">
        <v>19</v>
      </c>
      <c r="B21" s="343" t="s">
        <v>41</v>
      </c>
      <c r="C21" s="344"/>
      <c r="D21" s="348">
        <f>'ايراد فعلي 2010'!C27</f>
        <v>0</v>
      </c>
      <c r="E21" s="349"/>
      <c r="F21" s="350">
        <f>ايرادفعلي2011!C27</f>
        <v>0.105</v>
      </c>
      <c r="G21" s="351"/>
      <c r="H21" s="350">
        <f>مخطط2012!C27</f>
        <v>150</v>
      </c>
      <c r="I21" s="351"/>
      <c r="J21" s="334">
        <f>مخطط2013!C30</f>
        <v>150</v>
      </c>
      <c r="K21" s="335"/>
      <c r="L21" s="36">
        <f>(J21/H21-1)*100</f>
        <v>0</v>
      </c>
      <c r="M21" s="115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2010'!D27</f>
        <v>0</v>
      </c>
      <c r="E22" s="349"/>
      <c r="F22" s="350">
        <f>ايرادفعلي2011!D27</f>
        <v>0</v>
      </c>
      <c r="G22" s="351"/>
      <c r="H22" s="350">
        <f>مخطط2012!D27</f>
        <v>0</v>
      </c>
      <c r="I22" s="351"/>
      <c r="J22" s="334">
        <f>مخطط2013!D30</f>
        <v>0</v>
      </c>
      <c r="K22" s="335"/>
      <c r="L22" s="36" t="e">
        <f t="shared" ref="L22:L26" si="12">(J22/H22-1)*100</f>
        <v>#DIV/0!</v>
      </c>
      <c r="M22" s="115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2010'!E27</f>
        <v>0</v>
      </c>
      <c r="E23" s="349"/>
      <c r="F23" s="350">
        <f>ايرادفعلي2011!E27</f>
        <v>0</v>
      </c>
      <c r="G23" s="351"/>
      <c r="H23" s="350">
        <f>مخطط2012!E27</f>
        <v>0</v>
      </c>
      <c r="I23" s="351"/>
      <c r="J23" s="334">
        <f>مخطط2013!E30</f>
        <v>0</v>
      </c>
      <c r="K23" s="335"/>
      <c r="L23" s="36" t="e">
        <f t="shared" si="12"/>
        <v>#DIV/0!</v>
      </c>
      <c r="M23" s="115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2010'!F27</f>
        <v>1.7999999999999999E-2</v>
      </c>
      <c r="E24" s="349"/>
      <c r="F24" s="350">
        <f>ايرادفعلي2011!F27</f>
        <v>0</v>
      </c>
      <c r="G24" s="351"/>
      <c r="H24" s="350">
        <f>مخطط2012!F27</f>
        <v>3</v>
      </c>
      <c r="I24" s="351"/>
      <c r="J24" s="334">
        <f>مخطط2013!F30</f>
        <v>1.75</v>
      </c>
      <c r="K24" s="335"/>
      <c r="L24" s="36">
        <f t="shared" si="12"/>
        <v>-41.666666666666664</v>
      </c>
      <c r="M24" s="115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2010'!G27</f>
        <v>0</v>
      </c>
      <c r="E25" s="349"/>
      <c r="F25" s="350">
        <f>ايرادفعلي2011!G27</f>
        <v>0</v>
      </c>
      <c r="G25" s="351"/>
      <c r="H25" s="350">
        <f>مخطط2012!G27</f>
        <v>0</v>
      </c>
      <c r="I25" s="351"/>
      <c r="J25" s="334">
        <f>مخطط2013!G30</f>
        <v>0</v>
      </c>
      <c r="K25" s="335"/>
      <c r="L25" s="36" t="e">
        <f t="shared" si="12"/>
        <v>#DIV/0!</v>
      </c>
      <c r="M25" s="115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1.7999999999999999E-2</v>
      </c>
      <c r="E26" s="427"/>
      <c r="F26" s="426">
        <f t="shared" ref="F26" si="13">SUM(F21:G25)</f>
        <v>0.105</v>
      </c>
      <c r="G26" s="427"/>
      <c r="H26" s="426">
        <f t="shared" ref="H26" si="14">SUM(H21:I25)</f>
        <v>153</v>
      </c>
      <c r="I26" s="427"/>
      <c r="J26" s="426">
        <f t="shared" ref="J26" si="15">SUM(J21:K25)</f>
        <v>151.75</v>
      </c>
      <c r="K26" s="427"/>
      <c r="L26" s="36">
        <f t="shared" si="12"/>
        <v>-0.81699346405228468</v>
      </c>
      <c r="M26" s="115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8">
      <c r="A29" s="420"/>
      <c r="B29" s="421"/>
      <c r="C29" s="422"/>
      <c r="D29" s="143">
        <v>0</v>
      </c>
      <c r="E29" s="143">
        <v>1</v>
      </c>
      <c r="F29" s="143">
        <v>2</v>
      </c>
      <c r="G29" s="143">
        <v>1</v>
      </c>
      <c r="H29" s="143">
        <v>4</v>
      </c>
      <c r="I29" s="143">
        <v>6</v>
      </c>
      <c r="J29" s="143">
        <v>9</v>
      </c>
      <c r="K29" s="143">
        <v>9</v>
      </c>
      <c r="L29" s="143">
        <v>10</v>
      </c>
      <c r="M29" s="144">
        <v>12</v>
      </c>
      <c r="N29" s="144">
        <v>3</v>
      </c>
      <c r="O29" s="143">
        <v>5</v>
      </c>
      <c r="P29" s="162">
        <f>SUM(D29:O29)</f>
        <v>62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8">
      <c r="A32" s="420"/>
      <c r="B32" s="421"/>
      <c r="C32" s="422"/>
      <c r="D32" s="143">
        <v>0</v>
      </c>
      <c r="E32" s="143">
        <v>1</v>
      </c>
      <c r="F32" s="143">
        <v>2</v>
      </c>
      <c r="G32" s="143">
        <v>1</v>
      </c>
      <c r="H32" s="143">
        <v>4</v>
      </c>
      <c r="I32" s="143">
        <v>7</v>
      </c>
      <c r="J32" s="143">
        <v>8</v>
      </c>
      <c r="K32" s="143">
        <v>12</v>
      </c>
      <c r="L32" s="143">
        <v>17</v>
      </c>
      <c r="M32" s="144">
        <v>6</v>
      </c>
      <c r="N32" s="144">
        <v>2</v>
      </c>
      <c r="O32" s="143">
        <v>3</v>
      </c>
      <c r="P32" s="141">
        <f>SUM(D32:O32)</f>
        <v>63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رقم(1)2013'!C27</f>
        <v>0</v>
      </c>
      <c r="E35" s="158">
        <f>'جدول رقم(1)2013'!D27</f>
        <v>1</v>
      </c>
      <c r="F35" s="158">
        <f>'جدول رقم(1)2013'!E27</f>
        <v>2</v>
      </c>
      <c r="G35" s="158">
        <f>'جدول رقم(1)2013'!F27</f>
        <v>1</v>
      </c>
      <c r="H35" s="158">
        <f>'جدول رقم(1)2013'!G27</f>
        <v>4</v>
      </c>
      <c r="I35" s="158">
        <f>'جدول رقم(1)2013'!H27</f>
        <v>7</v>
      </c>
      <c r="J35" s="158">
        <f>'جدول رقم(1)2013'!I27</f>
        <v>8</v>
      </c>
      <c r="K35" s="158">
        <f>'جدول رقم(1)2013'!J27</f>
        <v>12</v>
      </c>
      <c r="L35" s="158">
        <f>'جدول رقم(1)2013'!K27</f>
        <v>20</v>
      </c>
      <c r="M35" s="158">
        <f>'جدول رقم(1)2013'!L27</f>
        <v>6</v>
      </c>
      <c r="N35" s="158">
        <f>'جدول رقم(1)2013'!M27</f>
        <v>5</v>
      </c>
      <c r="O35" s="158">
        <f>'جدول رقم(1)2013'!N27</f>
        <v>1</v>
      </c>
      <c r="P35" s="159">
        <f>SUM(D35:O35)</f>
        <v>67</v>
      </c>
      <c r="Q35" s="31">
        <v>44</v>
      </c>
      <c r="R35" s="1"/>
      <c r="S35" s="24"/>
    </row>
  </sheetData>
  <sheetProtection password="CC06" sheet="1" objects="1" scenarios="1"/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6" orientation="landscape" r:id="rId1"/>
  <colBreaks count="1" manualBreakCount="1">
    <brk id="17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5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6.25" customWidth="1"/>
    <col min="12" max="12" width="6.625" customWidth="1"/>
    <col min="13" max="13" width="5.875" customWidth="1"/>
    <col min="14" max="14" width="6.5" customWidth="1"/>
    <col min="15" max="15" width="6.125" customWidth="1"/>
    <col min="16" max="16" width="7.625" customWidth="1"/>
    <col min="17" max="17" width="6.75" customWidth="1"/>
  </cols>
  <sheetData>
    <row r="1" spans="1:19" ht="20.25">
      <c r="A1" s="384" t="s">
        <v>200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15"/>
      <c r="S3" s="115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15"/>
      <c r="S4" s="115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15"/>
      <c r="S5" s="115"/>
    </row>
    <row r="6" spans="1:19" ht="15.75">
      <c r="A6" s="5" t="s">
        <v>19</v>
      </c>
      <c r="B6" s="6" t="s">
        <v>20</v>
      </c>
      <c r="C6" s="37">
        <f>SUM(C7:C14)</f>
        <v>114706.23300000001</v>
      </c>
      <c r="D6" s="411">
        <f>SUM(D7:E14)</f>
        <v>152632.27100000001</v>
      </c>
      <c r="E6" s="412"/>
      <c r="F6" s="411">
        <f t="shared" ref="F6" si="0">SUM(F7:G14)</f>
        <v>144267.37299999999</v>
      </c>
      <c r="G6" s="412"/>
      <c r="H6" s="411">
        <f t="shared" ref="H6" si="1">SUM(H7:I14)</f>
        <v>194691.82</v>
      </c>
      <c r="I6" s="412"/>
      <c r="J6" s="411">
        <f t="shared" ref="J6" si="2">SUM(J7:K14)</f>
        <v>213631.76699999999</v>
      </c>
      <c r="K6" s="412"/>
      <c r="L6" s="413">
        <f t="shared" ref="L6" si="3">SUM(L7:M14)</f>
        <v>455069.20200000005</v>
      </c>
      <c r="M6" s="414"/>
      <c r="N6" s="413">
        <f t="shared" ref="N6" si="4">SUM(N7:O14)</f>
        <v>242110</v>
      </c>
      <c r="O6" s="414"/>
      <c r="P6" s="35">
        <f>(N6/H6-1)*100</f>
        <v>24.355507077801207</v>
      </c>
      <c r="Q6" s="35">
        <f>(N6/J6-1)*100</f>
        <v>13.330523545217886</v>
      </c>
      <c r="R6" s="7"/>
      <c r="S6" s="8"/>
    </row>
    <row r="7" spans="1:19" ht="15.75">
      <c r="A7" s="9"/>
      <c r="B7" s="10" t="s">
        <v>21</v>
      </c>
      <c r="C7" s="118">
        <f>'نفقات فعلية 2010'!C28</f>
        <v>91088.731</v>
      </c>
      <c r="D7" s="378">
        <f>'منقح 2011'!C28</f>
        <v>113784.504</v>
      </c>
      <c r="E7" s="379"/>
      <c r="F7" s="378">
        <f>'نفقات فعلية 2011'!C28</f>
        <v>108523.511</v>
      </c>
      <c r="G7" s="379"/>
      <c r="H7" s="380">
        <f>'مصدق 2012'!C31</f>
        <v>170840.63500000001</v>
      </c>
      <c r="I7" s="381"/>
      <c r="J7" s="380">
        <f>'منقح 2012'!C31</f>
        <v>170125.58199999999</v>
      </c>
      <c r="K7" s="381"/>
      <c r="L7" s="350">
        <f>'مقترح 2013'!C32</f>
        <v>257374.103</v>
      </c>
      <c r="M7" s="351"/>
      <c r="N7" s="350">
        <f>متفق2013!C32</f>
        <v>196665</v>
      </c>
      <c r="O7" s="351"/>
      <c r="P7" s="35">
        <f t="shared" ref="P7:P16" si="5">(N7/H7-1)*100</f>
        <v>15.116055381086579</v>
      </c>
      <c r="Q7" s="35">
        <f t="shared" ref="Q7:Q16" si="6">(N7/J7-1)*100</f>
        <v>15.599898432676639</v>
      </c>
      <c r="R7" s="7"/>
      <c r="S7" s="377"/>
    </row>
    <row r="8" spans="1:19" ht="15.75">
      <c r="A8" s="11"/>
      <c r="B8" s="10" t="s">
        <v>22</v>
      </c>
      <c r="C8" s="118">
        <f>'نفقات فعلية 2010'!D28</f>
        <v>12637.13</v>
      </c>
      <c r="D8" s="378">
        <f>'منقح 2011'!D28</f>
        <v>25234.109</v>
      </c>
      <c r="E8" s="379"/>
      <c r="F8" s="378">
        <f>'نفقات فعلية 2011'!D28</f>
        <v>22436.055</v>
      </c>
      <c r="G8" s="379"/>
      <c r="H8" s="380">
        <f>'مصدق 2012'!D31</f>
        <v>20057</v>
      </c>
      <c r="I8" s="381"/>
      <c r="J8" s="380">
        <f>'منقح 2012'!D31</f>
        <v>32182</v>
      </c>
      <c r="K8" s="381"/>
      <c r="L8" s="350">
        <f>'مقترح 2013'!D32</f>
        <v>133069.99600000001</v>
      </c>
      <c r="M8" s="351"/>
      <c r="N8" s="350">
        <f>متفق2013!D32</f>
        <v>34123</v>
      </c>
      <c r="O8" s="351"/>
      <c r="P8" s="35">
        <f t="shared" si="5"/>
        <v>70.130129131973874</v>
      </c>
      <c r="Q8" s="35">
        <f t="shared" si="6"/>
        <v>6.0313218569386651</v>
      </c>
      <c r="R8" s="7"/>
      <c r="S8" s="377"/>
    </row>
    <row r="9" spans="1:19" ht="15.75">
      <c r="A9" s="11"/>
      <c r="B9" s="10" t="s">
        <v>23</v>
      </c>
      <c r="C9" s="118">
        <f>'نفقات فعلية 2010'!E28</f>
        <v>0</v>
      </c>
      <c r="D9" s="378">
        <f>'منقح 2011'!E28</f>
        <v>0</v>
      </c>
      <c r="E9" s="379"/>
      <c r="F9" s="378">
        <f>'نفقات فعلية 2011'!E28</f>
        <v>0</v>
      </c>
      <c r="G9" s="379"/>
      <c r="H9" s="380">
        <f>'مصدق 2012'!E31</f>
        <v>0</v>
      </c>
      <c r="I9" s="381"/>
      <c r="J9" s="380">
        <f>'منقح 2012'!E31</f>
        <v>0</v>
      </c>
      <c r="K9" s="381"/>
      <c r="L9" s="350">
        <f>'مقترح 2013'!E32</f>
        <v>0</v>
      </c>
      <c r="M9" s="351"/>
      <c r="N9" s="350">
        <f>متفق2013!E32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18">
        <f>'نفقات فعلية 2010'!F28</f>
        <v>0</v>
      </c>
      <c r="D10" s="378">
        <f>'منقح 2011'!F28</f>
        <v>0</v>
      </c>
      <c r="E10" s="379"/>
      <c r="F10" s="378">
        <f>'نفقات فعلية 2011'!F28</f>
        <v>0</v>
      </c>
      <c r="G10" s="379"/>
      <c r="H10" s="380">
        <f>'مصدق 2012'!F31</f>
        <v>0</v>
      </c>
      <c r="I10" s="381"/>
      <c r="J10" s="380">
        <f>'منقح 2012'!F31</f>
        <v>0</v>
      </c>
      <c r="K10" s="381"/>
      <c r="L10" s="350">
        <f>'مقترح 2013'!F32</f>
        <v>0</v>
      </c>
      <c r="M10" s="351"/>
      <c r="N10" s="350">
        <f>متفق2013!F32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18">
        <f>'نفقات فعلية 2010'!G28</f>
        <v>0</v>
      </c>
      <c r="D11" s="378">
        <f>'منقح 2011'!G28</f>
        <v>0</v>
      </c>
      <c r="E11" s="379"/>
      <c r="F11" s="378">
        <f>'نفقات فعلية 2011'!G28</f>
        <v>0</v>
      </c>
      <c r="G11" s="379"/>
      <c r="H11" s="380">
        <f>'مصدق 2012'!G31</f>
        <v>0</v>
      </c>
      <c r="I11" s="381"/>
      <c r="J11" s="380">
        <f>'منقح 2012'!G31</f>
        <v>0</v>
      </c>
      <c r="K11" s="381"/>
      <c r="L11" s="350">
        <f>'مقترح 2013'!G32</f>
        <v>0</v>
      </c>
      <c r="M11" s="351"/>
      <c r="N11" s="350">
        <f>متفق2013!G32</f>
        <v>0</v>
      </c>
      <c r="O11" s="351"/>
      <c r="P11" s="35" t="e">
        <f t="shared" si="5"/>
        <v>#DIV/0!</v>
      </c>
      <c r="Q11" s="35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118">
        <f>'نفقات فعلية 2010'!H28</f>
        <v>0</v>
      </c>
      <c r="D12" s="378">
        <f>'منقح 2011'!H28</f>
        <v>0</v>
      </c>
      <c r="E12" s="379"/>
      <c r="F12" s="378">
        <f>'نفقات فعلية 2011'!H28</f>
        <v>0</v>
      </c>
      <c r="G12" s="379"/>
      <c r="H12" s="380">
        <f>'مصدق 2012'!H31</f>
        <v>0</v>
      </c>
      <c r="I12" s="381"/>
      <c r="J12" s="380">
        <f>'منقح 2012'!H31</f>
        <v>0</v>
      </c>
      <c r="K12" s="381"/>
      <c r="L12" s="350">
        <f>'مقترح 2013'!H32</f>
        <v>0</v>
      </c>
      <c r="M12" s="351"/>
      <c r="N12" s="350">
        <f>متفق2013!H32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18">
        <f>'نفقات فعلية 2010'!I28</f>
        <v>18.696999999999999</v>
      </c>
      <c r="D13" s="378">
        <f>'منقح 2011'!I28</f>
        <v>73.658000000000001</v>
      </c>
      <c r="E13" s="379"/>
      <c r="F13" s="378">
        <f>'نفقات فعلية 2011'!I28</f>
        <v>66.254999999999995</v>
      </c>
      <c r="G13" s="379"/>
      <c r="H13" s="380">
        <f>'مصدق 2012'!I31</f>
        <v>44.185000000000002</v>
      </c>
      <c r="I13" s="381"/>
      <c r="J13" s="380">
        <f>'منقح 2012'!I31</f>
        <v>574.18499999999995</v>
      </c>
      <c r="K13" s="381"/>
      <c r="L13" s="350">
        <f>'مقترح 2013'!I32</f>
        <v>632.46799999999996</v>
      </c>
      <c r="M13" s="351"/>
      <c r="N13" s="350">
        <f>متفق2013!I32</f>
        <v>572</v>
      </c>
      <c r="O13" s="351"/>
      <c r="P13" s="35">
        <f t="shared" si="5"/>
        <v>1194.5569763494398</v>
      </c>
      <c r="Q13" s="35">
        <f t="shared" si="6"/>
        <v>-0.3805393731985296</v>
      </c>
      <c r="R13" s="7"/>
      <c r="S13" s="377"/>
    </row>
    <row r="14" spans="1:19" ht="15.75">
      <c r="A14" s="11"/>
      <c r="B14" s="12" t="s">
        <v>28</v>
      </c>
      <c r="C14" s="118">
        <f>'نفقات فعلية 2010'!J28</f>
        <v>10961.674999999999</v>
      </c>
      <c r="D14" s="378">
        <f>'منقح 2011'!J28</f>
        <v>13540</v>
      </c>
      <c r="E14" s="379"/>
      <c r="F14" s="378">
        <f>'نفقات فعلية 2011'!J28</f>
        <v>13241.552</v>
      </c>
      <c r="G14" s="379"/>
      <c r="H14" s="380">
        <f>'مصدق 2012'!J31</f>
        <v>3750</v>
      </c>
      <c r="I14" s="381"/>
      <c r="J14" s="380">
        <f>'منقح 2012'!J31</f>
        <v>10750</v>
      </c>
      <c r="K14" s="381"/>
      <c r="L14" s="350">
        <f>'مقترح 2013'!J32</f>
        <v>63992.635000000002</v>
      </c>
      <c r="M14" s="351"/>
      <c r="N14" s="350">
        <f>متفق2013!J32</f>
        <v>10750</v>
      </c>
      <c r="O14" s="351"/>
      <c r="P14" s="35">
        <f t="shared" si="5"/>
        <v>186.66666666666666</v>
      </c>
      <c r="Q14" s="35">
        <f t="shared" si="6"/>
        <v>0</v>
      </c>
      <c r="R14" s="7"/>
      <c r="S14" s="377"/>
    </row>
    <row r="15" spans="1:19" ht="15.75">
      <c r="A15" s="5" t="s">
        <v>29</v>
      </c>
      <c r="B15" s="13" t="s">
        <v>30</v>
      </c>
      <c r="C15" s="117">
        <f>'نفقات فعلية 2010'!N28</f>
        <v>17607.805</v>
      </c>
      <c r="D15" s="382">
        <f>'منقح 2011'!N28</f>
        <v>40150</v>
      </c>
      <c r="E15" s="383"/>
      <c r="F15" s="382">
        <f>'نفقات فعلية 2011'!N28</f>
        <v>2237.9090000000001</v>
      </c>
      <c r="G15" s="383"/>
      <c r="H15" s="396">
        <f>'مصدق 2012'!N31</f>
        <v>28000</v>
      </c>
      <c r="I15" s="397"/>
      <c r="J15" s="396">
        <f>'منقح 2012'!N31</f>
        <v>28000</v>
      </c>
      <c r="K15" s="397"/>
      <c r="L15" s="365">
        <f>'مقترح 2013'!N32</f>
        <v>28000</v>
      </c>
      <c r="M15" s="366"/>
      <c r="N15" s="365">
        <f>متفق2013!N32</f>
        <v>28000</v>
      </c>
      <c r="O15" s="366"/>
      <c r="P15" s="35">
        <f t="shared" si="5"/>
        <v>0</v>
      </c>
      <c r="Q15" s="35">
        <f t="shared" si="6"/>
        <v>0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132314.038</v>
      </c>
      <c r="D16" s="411">
        <f>D6+D15</f>
        <v>192782.27100000001</v>
      </c>
      <c r="E16" s="412"/>
      <c r="F16" s="411">
        <f t="shared" ref="F16" si="7">F6+F15</f>
        <v>146505.28200000001</v>
      </c>
      <c r="G16" s="412"/>
      <c r="H16" s="411">
        <f t="shared" ref="H16" si="8">H6+H15</f>
        <v>222691.82</v>
      </c>
      <c r="I16" s="412"/>
      <c r="J16" s="411">
        <f t="shared" ref="J16" si="9">J6+J15</f>
        <v>241631.76699999999</v>
      </c>
      <c r="K16" s="412"/>
      <c r="L16" s="413">
        <f t="shared" ref="L16" si="10">L6+L15</f>
        <v>483069.20200000005</v>
      </c>
      <c r="M16" s="414"/>
      <c r="N16" s="413">
        <f t="shared" ref="N16" si="11">N6+N15</f>
        <v>270110</v>
      </c>
      <c r="O16" s="414"/>
      <c r="P16" s="35">
        <f t="shared" si="5"/>
        <v>21.293184455540406</v>
      </c>
      <c r="Q16" s="35">
        <f t="shared" si="6"/>
        <v>11.785798429392781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15"/>
      <c r="N18" s="115"/>
      <c r="O18" s="115"/>
      <c r="P18" s="115"/>
      <c r="Q18" s="367"/>
      <c r="R18" s="115"/>
      <c r="S18" s="115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15"/>
      <c r="N19" s="115"/>
      <c r="O19" s="115"/>
      <c r="P19" s="115"/>
      <c r="Q19" s="367"/>
      <c r="R19" s="115"/>
      <c r="S19" s="115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16" t="s">
        <v>40</v>
      </c>
      <c r="M20" s="115"/>
      <c r="N20" s="26"/>
      <c r="O20" s="26"/>
      <c r="P20" s="26"/>
      <c r="Q20" s="25"/>
      <c r="R20" s="115"/>
      <c r="S20" s="115"/>
    </row>
    <row r="21" spans="1:19" ht="15.75">
      <c r="A21" s="15" t="s">
        <v>19</v>
      </c>
      <c r="B21" s="343" t="s">
        <v>41</v>
      </c>
      <c r="C21" s="344"/>
      <c r="D21" s="348">
        <f>'ايراد فعلي 2010'!C28</f>
        <v>399.84</v>
      </c>
      <c r="E21" s="349"/>
      <c r="F21" s="350">
        <f>ايرادفعلي2011!C28</f>
        <v>336.13</v>
      </c>
      <c r="G21" s="351"/>
      <c r="H21" s="350">
        <f>مخطط2012!C28</f>
        <v>500</v>
      </c>
      <c r="I21" s="351"/>
      <c r="J21" s="334">
        <f>مخطط2013!C31</f>
        <v>450</v>
      </c>
      <c r="K21" s="335"/>
      <c r="L21" s="36">
        <f>(J21/H21-1)*100</f>
        <v>-9.9999999999999982</v>
      </c>
      <c r="M21" s="115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2010'!D28</f>
        <v>0</v>
      </c>
      <c r="E22" s="349"/>
      <c r="F22" s="350">
        <f>ايرادفعلي2011!D28</f>
        <v>0</v>
      </c>
      <c r="G22" s="351"/>
      <c r="H22" s="350">
        <f>مخطط2012!D28</f>
        <v>0</v>
      </c>
      <c r="I22" s="351"/>
      <c r="J22" s="334">
        <f>مخطط2013!D31</f>
        <v>0</v>
      </c>
      <c r="K22" s="335"/>
      <c r="L22" s="36" t="e">
        <f t="shared" ref="L22:L26" si="12">(J22/H22-1)*100</f>
        <v>#DIV/0!</v>
      </c>
      <c r="M22" s="115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2010'!E28</f>
        <v>0</v>
      </c>
      <c r="E23" s="349"/>
      <c r="F23" s="350">
        <f>ايرادفعلي2011!E28</f>
        <v>0</v>
      </c>
      <c r="G23" s="351"/>
      <c r="H23" s="350">
        <f>مخطط2012!E28</f>
        <v>0</v>
      </c>
      <c r="I23" s="351"/>
      <c r="J23" s="334">
        <f>مخطط2013!E31</f>
        <v>0</v>
      </c>
      <c r="K23" s="335"/>
      <c r="L23" s="36" t="e">
        <f t="shared" si="12"/>
        <v>#DIV/0!</v>
      </c>
      <c r="M23" s="115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2010'!F28</f>
        <v>1710.1110000000001</v>
      </c>
      <c r="E24" s="349"/>
      <c r="F24" s="350">
        <f>ايرادفعلي2011!F28</f>
        <v>398.23200000000003</v>
      </c>
      <c r="G24" s="351"/>
      <c r="H24" s="350">
        <f>مخطط2012!F28</f>
        <v>1020</v>
      </c>
      <c r="I24" s="351"/>
      <c r="J24" s="334">
        <f>مخطط2013!F31</f>
        <v>860</v>
      </c>
      <c r="K24" s="335"/>
      <c r="L24" s="36">
        <f t="shared" si="12"/>
        <v>-15.686274509803921</v>
      </c>
      <c r="M24" s="115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2010'!G28</f>
        <v>0</v>
      </c>
      <c r="E25" s="349"/>
      <c r="F25" s="350">
        <f>ايرادفعلي2011!G28</f>
        <v>0</v>
      </c>
      <c r="G25" s="351"/>
      <c r="H25" s="350">
        <f>مخطط2012!G28</f>
        <v>0</v>
      </c>
      <c r="I25" s="351"/>
      <c r="J25" s="334">
        <f>مخطط2013!G31</f>
        <v>0</v>
      </c>
      <c r="K25" s="335"/>
      <c r="L25" s="36" t="e">
        <f t="shared" si="12"/>
        <v>#DIV/0!</v>
      </c>
      <c r="M25" s="115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2109.951</v>
      </c>
      <c r="E26" s="427"/>
      <c r="F26" s="426">
        <f t="shared" ref="F26" si="13">SUM(F21:G25)</f>
        <v>734.36200000000008</v>
      </c>
      <c r="G26" s="427"/>
      <c r="H26" s="426">
        <f t="shared" ref="H26" si="14">SUM(H21:I25)</f>
        <v>1520</v>
      </c>
      <c r="I26" s="427"/>
      <c r="J26" s="426">
        <f t="shared" ref="J26" si="15">SUM(J21:K25)</f>
        <v>1310</v>
      </c>
      <c r="K26" s="427"/>
      <c r="L26" s="36">
        <f t="shared" si="12"/>
        <v>-13.815789473684214</v>
      </c>
      <c r="M26" s="115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5.75">
      <c r="A29" s="420"/>
      <c r="B29" s="421"/>
      <c r="C29" s="422"/>
      <c r="D29" s="153">
        <v>4</v>
      </c>
      <c r="E29" s="153">
        <v>13</v>
      </c>
      <c r="F29" s="153">
        <v>18</v>
      </c>
      <c r="G29" s="153">
        <v>144</v>
      </c>
      <c r="H29" s="153">
        <v>203</v>
      </c>
      <c r="I29" s="153">
        <v>141</v>
      </c>
      <c r="J29" s="153">
        <v>169</v>
      </c>
      <c r="K29" s="153">
        <v>1206</v>
      </c>
      <c r="L29" s="153">
        <v>1791</v>
      </c>
      <c r="M29" s="154">
        <v>909</v>
      </c>
      <c r="N29" s="154">
        <v>1912</v>
      </c>
      <c r="O29" s="153">
        <v>1954</v>
      </c>
      <c r="P29" s="162">
        <f>SUM(D29:O29)</f>
        <v>8464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5.75">
      <c r="A32" s="420"/>
      <c r="B32" s="421"/>
      <c r="C32" s="422"/>
      <c r="D32" s="153">
        <v>4</v>
      </c>
      <c r="E32" s="153">
        <v>13</v>
      </c>
      <c r="F32" s="153">
        <v>18</v>
      </c>
      <c r="G32" s="153">
        <v>145</v>
      </c>
      <c r="H32" s="153">
        <v>197</v>
      </c>
      <c r="I32" s="153">
        <v>176</v>
      </c>
      <c r="J32" s="153">
        <v>326</v>
      </c>
      <c r="K32" s="153">
        <v>1277</v>
      </c>
      <c r="L32" s="153">
        <v>2319</v>
      </c>
      <c r="M32" s="154">
        <v>1013</v>
      </c>
      <c r="N32" s="154">
        <v>2015</v>
      </c>
      <c r="O32" s="153">
        <v>2004</v>
      </c>
      <c r="P32" s="141">
        <f>SUM(D32:O32)</f>
        <v>9507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رقم(1)2013'!C28</f>
        <v>4</v>
      </c>
      <c r="E35" s="158">
        <f>'جدول رقم(1)2013'!D28</f>
        <v>14</v>
      </c>
      <c r="F35" s="158">
        <f>'جدول رقم(1)2013'!E28</f>
        <v>18</v>
      </c>
      <c r="G35" s="158">
        <f>'جدول رقم(1)2013'!F28</f>
        <v>117</v>
      </c>
      <c r="H35" s="158">
        <f>'جدول رقم(1)2013'!G28</f>
        <v>159</v>
      </c>
      <c r="I35" s="158">
        <f>'جدول رقم(1)2013'!H28</f>
        <v>236</v>
      </c>
      <c r="J35" s="158">
        <f>'جدول رقم(1)2013'!I28</f>
        <v>462</v>
      </c>
      <c r="K35" s="158">
        <f>'جدول رقم(1)2013'!J28</f>
        <v>1221</v>
      </c>
      <c r="L35" s="158">
        <f>'جدول رقم(1)2013'!K28</f>
        <v>3291</v>
      </c>
      <c r="M35" s="158">
        <f>'جدول رقم(1)2013'!L28</f>
        <v>1552</v>
      </c>
      <c r="N35" s="158">
        <f>'جدول رقم(1)2013'!M28</f>
        <v>1719</v>
      </c>
      <c r="O35" s="158">
        <f>'جدول رقم(1)2013'!N28</f>
        <v>1011</v>
      </c>
      <c r="P35" s="159">
        <f>SUM(D35:O35)</f>
        <v>9804</v>
      </c>
      <c r="Q35" s="31">
        <v>45</v>
      </c>
      <c r="R35" s="1"/>
      <c r="S35" s="24"/>
    </row>
  </sheetData>
  <sheetProtection password="CC06" sheet="1" objects="1" scenarios="1"/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6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7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201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15"/>
      <c r="S3" s="115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15"/>
      <c r="S4" s="115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15"/>
      <c r="S5" s="115"/>
    </row>
    <row r="6" spans="1:19" ht="15.75">
      <c r="A6" s="5" t="s">
        <v>19</v>
      </c>
      <c r="B6" s="6" t="s">
        <v>20</v>
      </c>
      <c r="C6" s="37">
        <f>SUM(C7:C14)</f>
        <v>1283.076</v>
      </c>
      <c r="D6" s="411">
        <f>SUM(D7:E14)</f>
        <v>2968.0769999999998</v>
      </c>
      <c r="E6" s="412"/>
      <c r="F6" s="411">
        <f t="shared" ref="F6" si="0">SUM(F7:G14)</f>
        <v>2511.2930000000006</v>
      </c>
      <c r="G6" s="412"/>
      <c r="H6" s="411">
        <f t="shared" ref="H6" si="1">SUM(H7:I14)</f>
        <v>3774.4609999999998</v>
      </c>
      <c r="I6" s="412"/>
      <c r="J6" s="411">
        <f t="shared" ref="J6" si="2">SUM(J7:K14)</f>
        <v>3974.46</v>
      </c>
      <c r="K6" s="412"/>
      <c r="L6" s="413">
        <f t="shared" ref="L6" si="3">SUM(L7:M14)</f>
        <v>4375.82</v>
      </c>
      <c r="M6" s="414"/>
      <c r="N6" s="413">
        <f t="shared" ref="N6" si="4">SUM(N7:O14)</f>
        <v>4210</v>
      </c>
      <c r="O6" s="414"/>
      <c r="P6" s="35">
        <f>(N6/H6-1)*100</f>
        <v>11.539104523798249</v>
      </c>
      <c r="Q6" s="35">
        <f>(N6/J6-1)*100</f>
        <v>5.9263396788494571</v>
      </c>
      <c r="R6" s="7"/>
      <c r="S6" s="8"/>
    </row>
    <row r="7" spans="1:19" ht="15.75">
      <c r="A7" s="9"/>
      <c r="B7" s="10" t="s">
        <v>21</v>
      </c>
      <c r="C7" s="118">
        <f>'نفقات فعلية 2010'!C29</f>
        <v>369.67899999999997</v>
      </c>
      <c r="D7" s="378">
        <f>'منقح 2011'!C29</f>
        <v>1977.3030000000001</v>
      </c>
      <c r="E7" s="379"/>
      <c r="F7" s="378">
        <f>'نفقات فعلية 2011'!C29</f>
        <v>1623.8130000000001</v>
      </c>
      <c r="G7" s="379"/>
      <c r="H7" s="380">
        <f>'مصدق 2012'!C32</f>
        <v>2331.4609999999998</v>
      </c>
      <c r="I7" s="381"/>
      <c r="J7" s="380">
        <f>'منقح 2012'!C32</f>
        <v>2431.46</v>
      </c>
      <c r="K7" s="381"/>
      <c r="L7" s="350">
        <f>'مقترح 2013'!C33</f>
        <v>3036.82</v>
      </c>
      <c r="M7" s="351"/>
      <c r="N7" s="350">
        <f>متفق2013!C33</f>
        <v>2871</v>
      </c>
      <c r="O7" s="351"/>
      <c r="P7" s="35">
        <f t="shared" ref="P7:P16" si="5">(N7/H7-1)*100</f>
        <v>23.141669536826925</v>
      </c>
      <c r="Q7" s="35">
        <f t="shared" ref="Q7:Q16" si="6">(N7/J7-1)*100</f>
        <v>18.077204642478172</v>
      </c>
      <c r="R7" s="7"/>
      <c r="S7" s="377"/>
    </row>
    <row r="8" spans="1:19" ht="15.75">
      <c r="A8" s="11"/>
      <c r="B8" s="10" t="s">
        <v>22</v>
      </c>
      <c r="C8" s="118">
        <f>'نفقات فعلية 2010'!D29</f>
        <v>142.61099999999999</v>
      </c>
      <c r="D8" s="378">
        <f>'منقح 2011'!D29</f>
        <v>676</v>
      </c>
      <c r="E8" s="379"/>
      <c r="F8" s="378">
        <f>'نفقات فعلية 2011'!D29</f>
        <v>603.04600000000005</v>
      </c>
      <c r="G8" s="379"/>
      <c r="H8" s="380">
        <f>'مصدق 2012'!D32</f>
        <v>1167</v>
      </c>
      <c r="I8" s="381"/>
      <c r="J8" s="380">
        <f>'منقح 2012'!D32</f>
        <v>1145</v>
      </c>
      <c r="K8" s="381"/>
      <c r="L8" s="350">
        <f>'مقترح 2013'!D33</f>
        <v>1097</v>
      </c>
      <c r="M8" s="351"/>
      <c r="N8" s="350">
        <f>متفق2013!D33</f>
        <v>1097</v>
      </c>
      <c r="O8" s="351"/>
      <c r="P8" s="35">
        <f t="shared" si="5"/>
        <v>-5.9982862039417277</v>
      </c>
      <c r="Q8" s="35">
        <f t="shared" si="6"/>
        <v>-4.1921397379912628</v>
      </c>
      <c r="R8" s="7"/>
      <c r="S8" s="377"/>
    </row>
    <row r="9" spans="1:19" ht="15.75">
      <c r="A9" s="11"/>
      <c r="B9" s="10" t="s">
        <v>23</v>
      </c>
      <c r="C9" s="118">
        <f>'نفقات فعلية 2010'!E29</f>
        <v>0</v>
      </c>
      <c r="D9" s="378">
        <f>'منقح 2011'!E29</f>
        <v>0</v>
      </c>
      <c r="E9" s="379"/>
      <c r="F9" s="378">
        <f>'نفقات فعلية 2011'!E29</f>
        <v>0</v>
      </c>
      <c r="G9" s="379"/>
      <c r="H9" s="380">
        <f>'مصدق 2012'!E32</f>
        <v>0</v>
      </c>
      <c r="I9" s="381"/>
      <c r="J9" s="380">
        <f>'منقح 2012'!E32</f>
        <v>0</v>
      </c>
      <c r="K9" s="381"/>
      <c r="L9" s="350">
        <f>'مقترح 2013'!E33</f>
        <v>0</v>
      </c>
      <c r="M9" s="351"/>
      <c r="N9" s="350">
        <f>متفق2013!E33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18">
        <f>'نفقات فعلية 2010'!F29</f>
        <v>0</v>
      </c>
      <c r="D10" s="378">
        <f>'منقح 2011'!F29</f>
        <v>0</v>
      </c>
      <c r="E10" s="379"/>
      <c r="F10" s="378">
        <f>'نفقات فعلية 2011'!F29</f>
        <v>0</v>
      </c>
      <c r="G10" s="379"/>
      <c r="H10" s="380">
        <f>'مصدق 2012'!F32</f>
        <v>0</v>
      </c>
      <c r="I10" s="381"/>
      <c r="J10" s="380">
        <f>'منقح 2012'!F32</f>
        <v>0</v>
      </c>
      <c r="K10" s="381"/>
      <c r="L10" s="350">
        <f>'مقترح 2013'!F33</f>
        <v>0</v>
      </c>
      <c r="M10" s="351"/>
      <c r="N10" s="350">
        <f>متفق2013!F33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18">
        <f>'نفقات فعلية 2010'!G29</f>
        <v>0</v>
      </c>
      <c r="D11" s="378">
        <f>'منقح 2011'!G29</f>
        <v>0</v>
      </c>
      <c r="E11" s="379"/>
      <c r="F11" s="378">
        <f>'نفقات فعلية 2011'!G29</f>
        <v>0</v>
      </c>
      <c r="G11" s="379"/>
      <c r="H11" s="380">
        <f>'مصدق 2012'!G32</f>
        <v>0</v>
      </c>
      <c r="I11" s="381"/>
      <c r="J11" s="380">
        <f>'منقح 2012'!G32</f>
        <v>0</v>
      </c>
      <c r="K11" s="381"/>
      <c r="L11" s="350">
        <f>'مقترح 2013'!G33</f>
        <v>0</v>
      </c>
      <c r="M11" s="351"/>
      <c r="N11" s="350">
        <f>متفق2013!G33</f>
        <v>0</v>
      </c>
      <c r="O11" s="351"/>
      <c r="P11" s="35" t="e">
        <f t="shared" si="5"/>
        <v>#DIV/0!</v>
      </c>
      <c r="Q11" s="35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118">
        <f>'نفقات فعلية 2010'!H29</f>
        <v>0</v>
      </c>
      <c r="D12" s="378">
        <f>'منقح 2011'!H29</f>
        <v>0</v>
      </c>
      <c r="E12" s="379"/>
      <c r="F12" s="378">
        <f>'نفقات فعلية 2011'!H29</f>
        <v>0</v>
      </c>
      <c r="G12" s="379"/>
      <c r="H12" s="380">
        <f>'مصدق 2012'!H32</f>
        <v>0</v>
      </c>
      <c r="I12" s="381"/>
      <c r="J12" s="380">
        <f>'منقح 2012'!H32</f>
        <v>0</v>
      </c>
      <c r="K12" s="381"/>
      <c r="L12" s="350">
        <f>'مقترح 2013'!H33</f>
        <v>0</v>
      </c>
      <c r="M12" s="351"/>
      <c r="N12" s="350">
        <f>متفق2013!H33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18">
        <f>'نفقات فعلية 2010'!I29</f>
        <v>0.15</v>
      </c>
      <c r="D13" s="378">
        <f>'منقح 2011'!I29</f>
        <v>0.35</v>
      </c>
      <c r="E13" s="379"/>
      <c r="F13" s="378">
        <f>'نفقات فعلية 2011'!I29</f>
        <v>0.3</v>
      </c>
      <c r="G13" s="379"/>
      <c r="H13" s="380">
        <f>'مصدق 2012'!I32</f>
        <v>6</v>
      </c>
      <c r="I13" s="381"/>
      <c r="J13" s="380">
        <f>'منقح 2012'!I32</f>
        <v>2</v>
      </c>
      <c r="K13" s="381"/>
      <c r="L13" s="350">
        <f>'مقترح 2013'!I33</f>
        <v>0</v>
      </c>
      <c r="M13" s="351"/>
      <c r="N13" s="350">
        <f>متفق2013!I33</f>
        <v>0</v>
      </c>
      <c r="O13" s="351"/>
      <c r="P13" s="35">
        <f t="shared" si="5"/>
        <v>-100</v>
      </c>
      <c r="Q13" s="35">
        <f t="shared" si="6"/>
        <v>-100</v>
      </c>
      <c r="R13" s="7"/>
      <c r="S13" s="377"/>
    </row>
    <row r="14" spans="1:19" ht="15.75">
      <c r="A14" s="11"/>
      <c r="B14" s="12" t="s">
        <v>28</v>
      </c>
      <c r="C14" s="118">
        <f>'نفقات فعلية 2010'!J29</f>
        <v>770.63599999999997</v>
      </c>
      <c r="D14" s="378">
        <f>'منقح 2011'!J29</f>
        <v>314.42399999999998</v>
      </c>
      <c r="E14" s="379"/>
      <c r="F14" s="378">
        <f>'نفقات فعلية 2011'!J29</f>
        <v>284.13400000000001</v>
      </c>
      <c r="G14" s="379"/>
      <c r="H14" s="380">
        <f>'مصدق 2012'!J32</f>
        <v>270</v>
      </c>
      <c r="I14" s="381"/>
      <c r="J14" s="380">
        <f>'منقح 2012'!J32</f>
        <v>396</v>
      </c>
      <c r="K14" s="381"/>
      <c r="L14" s="350">
        <f>'مقترح 2013'!J33</f>
        <v>242</v>
      </c>
      <c r="M14" s="351"/>
      <c r="N14" s="350">
        <f>متفق2013!J33</f>
        <v>242</v>
      </c>
      <c r="O14" s="351"/>
      <c r="P14" s="35">
        <f t="shared" si="5"/>
        <v>-10.370370370370374</v>
      </c>
      <c r="Q14" s="35">
        <f t="shared" si="6"/>
        <v>-38.888888888888886</v>
      </c>
      <c r="R14" s="7"/>
      <c r="S14" s="377"/>
    </row>
    <row r="15" spans="1:19" ht="15.75">
      <c r="A15" s="5" t="s">
        <v>29</v>
      </c>
      <c r="B15" s="13" t="s">
        <v>30</v>
      </c>
      <c r="C15" s="117">
        <f>'نفقات فعلية 2010'!N29</f>
        <v>0</v>
      </c>
      <c r="D15" s="382">
        <f>'منقح 2011'!N29</f>
        <v>0</v>
      </c>
      <c r="E15" s="383"/>
      <c r="F15" s="382">
        <f>'نفقات فعلية 2011'!N29</f>
        <v>0</v>
      </c>
      <c r="G15" s="383"/>
      <c r="H15" s="396">
        <f>'مصدق 2012'!N32</f>
        <v>0</v>
      </c>
      <c r="I15" s="397"/>
      <c r="J15" s="396">
        <f>'منقح 2012'!N32</f>
        <v>0</v>
      </c>
      <c r="K15" s="397"/>
      <c r="L15" s="365">
        <f>'مقترح 2013'!N33</f>
        <v>0</v>
      </c>
      <c r="M15" s="366"/>
      <c r="N15" s="365">
        <f>متفق2013!N33</f>
        <v>0</v>
      </c>
      <c r="O15" s="366"/>
      <c r="P15" s="35" t="e">
        <f t="shared" si="5"/>
        <v>#DIV/0!</v>
      </c>
      <c r="Q15" s="35" t="e">
        <f t="shared" si="6"/>
        <v>#DIV/0!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1283.076</v>
      </c>
      <c r="D16" s="411">
        <f>D6+D15</f>
        <v>2968.0769999999998</v>
      </c>
      <c r="E16" s="412"/>
      <c r="F16" s="411">
        <f t="shared" ref="F16" si="7">F6+F15</f>
        <v>2511.2930000000006</v>
      </c>
      <c r="G16" s="412"/>
      <c r="H16" s="411">
        <f t="shared" ref="H16" si="8">H6+H15</f>
        <v>3774.4609999999998</v>
      </c>
      <c r="I16" s="412"/>
      <c r="J16" s="411">
        <f t="shared" ref="J16" si="9">J6+J15</f>
        <v>3974.46</v>
      </c>
      <c r="K16" s="412"/>
      <c r="L16" s="413">
        <f t="shared" ref="L16" si="10">L6+L15</f>
        <v>4375.82</v>
      </c>
      <c r="M16" s="414"/>
      <c r="N16" s="413">
        <f t="shared" ref="N16" si="11">N6+N15</f>
        <v>4210</v>
      </c>
      <c r="O16" s="414"/>
      <c r="P16" s="35">
        <f t="shared" si="5"/>
        <v>11.539104523798249</v>
      </c>
      <c r="Q16" s="35">
        <f t="shared" si="6"/>
        <v>5.9263396788494571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15"/>
      <c r="N18" s="115"/>
      <c r="O18" s="115"/>
      <c r="P18" s="115"/>
      <c r="Q18" s="367"/>
      <c r="R18" s="115"/>
      <c r="S18" s="115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15"/>
      <c r="N19" s="115"/>
      <c r="O19" s="115"/>
      <c r="P19" s="115"/>
      <c r="Q19" s="367"/>
      <c r="R19" s="115"/>
      <c r="S19" s="115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16" t="s">
        <v>40</v>
      </c>
      <c r="M20" s="115"/>
      <c r="N20" s="26"/>
      <c r="O20" s="26"/>
      <c r="P20" s="26"/>
      <c r="Q20" s="25"/>
      <c r="R20" s="115"/>
      <c r="S20" s="115"/>
    </row>
    <row r="21" spans="1:19" ht="15.75">
      <c r="A21" s="15" t="s">
        <v>19</v>
      </c>
      <c r="B21" s="343" t="s">
        <v>41</v>
      </c>
      <c r="C21" s="344"/>
      <c r="D21" s="348">
        <f>'ايراد فعلي 2010'!C29</f>
        <v>3.6960000000000002</v>
      </c>
      <c r="E21" s="349"/>
      <c r="F21" s="350">
        <f>ايرادفعلي2011!C29</f>
        <v>10.385</v>
      </c>
      <c r="G21" s="351"/>
      <c r="H21" s="350">
        <f>مخطط2012!C29</f>
        <v>10</v>
      </c>
      <c r="I21" s="351"/>
      <c r="J21" s="334">
        <f>مخطط2013!C32</f>
        <v>12</v>
      </c>
      <c r="K21" s="335"/>
      <c r="L21" s="36">
        <f>(J21/H21-1)*100</f>
        <v>19.999999999999996</v>
      </c>
      <c r="M21" s="115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2010'!D29</f>
        <v>0</v>
      </c>
      <c r="E22" s="349"/>
      <c r="F22" s="350">
        <f>ايرادفعلي2011!D29</f>
        <v>0</v>
      </c>
      <c r="G22" s="351"/>
      <c r="H22" s="350">
        <f>مخطط2012!D29</f>
        <v>0</v>
      </c>
      <c r="I22" s="351"/>
      <c r="J22" s="334">
        <f>مخطط2013!D32</f>
        <v>0</v>
      </c>
      <c r="K22" s="335"/>
      <c r="L22" s="36" t="e">
        <f t="shared" ref="L22:L26" si="12">(J22/H22-1)*100</f>
        <v>#DIV/0!</v>
      </c>
      <c r="M22" s="115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2010'!E29</f>
        <v>0</v>
      </c>
      <c r="E23" s="349"/>
      <c r="F23" s="350">
        <f>ايرادفعلي2011!E29</f>
        <v>0</v>
      </c>
      <c r="G23" s="351"/>
      <c r="H23" s="350">
        <f>مخطط2012!E29</f>
        <v>0</v>
      </c>
      <c r="I23" s="351"/>
      <c r="J23" s="334">
        <f>مخطط2013!E32</f>
        <v>0</v>
      </c>
      <c r="K23" s="335"/>
      <c r="L23" s="36" t="e">
        <f t="shared" si="12"/>
        <v>#DIV/0!</v>
      </c>
      <c r="M23" s="115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2010'!F29</f>
        <v>0.318</v>
      </c>
      <c r="E24" s="349"/>
      <c r="F24" s="350">
        <f>ايرادفعلي2011!F29</f>
        <v>0.34599999999999997</v>
      </c>
      <c r="G24" s="351"/>
      <c r="H24" s="350">
        <f>مخطط2012!F29</f>
        <v>0</v>
      </c>
      <c r="I24" s="351"/>
      <c r="J24" s="334">
        <f>مخطط2013!F32</f>
        <v>0</v>
      </c>
      <c r="K24" s="335"/>
      <c r="L24" s="36" t="e">
        <f t="shared" si="12"/>
        <v>#DIV/0!</v>
      </c>
      <c r="M24" s="115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2010'!G29</f>
        <v>0</v>
      </c>
      <c r="E25" s="349"/>
      <c r="F25" s="350">
        <f>ايرادفعلي2011!G29</f>
        <v>0</v>
      </c>
      <c r="G25" s="351"/>
      <c r="H25" s="350">
        <f>مخطط2012!G29</f>
        <v>0</v>
      </c>
      <c r="I25" s="351"/>
      <c r="J25" s="334">
        <f>مخطط2013!G32</f>
        <v>0</v>
      </c>
      <c r="K25" s="335"/>
      <c r="L25" s="36" t="e">
        <f t="shared" si="12"/>
        <v>#DIV/0!</v>
      </c>
      <c r="M25" s="115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4.0140000000000002</v>
      </c>
      <c r="E26" s="427"/>
      <c r="F26" s="426">
        <f t="shared" ref="F26" si="13">SUM(F21:G25)</f>
        <v>10.731</v>
      </c>
      <c r="G26" s="427"/>
      <c r="H26" s="426">
        <f t="shared" ref="H26" si="14">SUM(H21:I25)</f>
        <v>10</v>
      </c>
      <c r="I26" s="427"/>
      <c r="J26" s="426">
        <f t="shared" ref="J26" si="15">SUM(J21:K25)</f>
        <v>12</v>
      </c>
      <c r="K26" s="427"/>
      <c r="L26" s="36">
        <f t="shared" si="12"/>
        <v>19.999999999999996</v>
      </c>
      <c r="M26" s="115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8">
      <c r="A29" s="420"/>
      <c r="B29" s="421"/>
      <c r="C29" s="422"/>
      <c r="D29" s="143">
        <v>0</v>
      </c>
      <c r="E29" s="143">
        <v>0</v>
      </c>
      <c r="F29" s="143">
        <v>1</v>
      </c>
      <c r="G29" s="143">
        <v>0</v>
      </c>
      <c r="H29" s="143">
        <v>0</v>
      </c>
      <c r="I29" s="143">
        <v>0</v>
      </c>
      <c r="J29" s="143">
        <v>0</v>
      </c>
      <c r="K29" s="143">
        <v>0</v>
      </c>
      <c r="L29" s="143">
        <v>25</v>
      </c>
      <c r="M29" s="144">
        <v>15</v>
      </c>
      <c r="N29" s="144">
        <v>10</v>
      </c>
      <c r="O29" s="143">
        <v>20</v>
      </c>
      <c r="P29" s="162">
        <f>SUM(D29:O29)</f>
        <v>71</v>
      </c>
      <c r="Q29" s="31"/>
      <c r="R29" s="23"/>
      <c r="S29" s="1"/>
    </row>
    <row r="30" spans="1:19">
      <c r="A30" s="21"/>
      <c r="B30" s="21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33"/>
      <c r="O30" s="33"/>
      <c r="P30" s="23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8">
      <c r="A32" s="420"/>
      <c r="B32" s="421"/>
      <c r="C32" s="422"/>
      <c r="D32" s="143">
        <v>1</v>
      </c>
      <c r="E32" s="143">
        <v>0</v>
      </c>
      <c r="F32" s="143">
        <v>1</v>
      </c>
      <c r="G32" s="143">
        <v>0</v>
      </c>
      <c r="H32" s="143">
        <v>0</v>
      </c>
      <c r="I32" s="143">
        <v>2</v>
      </c>
      <c r="J32" s="143">
        <v>6</v>
      </c>
      <c r="K32" s="143">
        <v>4</v>
      </c>
      <c r="L32" s="143">
        <v>32</v>
      </c>
      <c r="M32" s="144">
        <v>16</v>
      </c>
      <c r="N32" s="144">
        <v>10</v>
      </c>
      <c r="O32" s="143">
        <v>20</v>
      </c>
      <c r="P32" s="141">
        <f>SUM(D32:O32)</f>
        <v>92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رقم(1)2013'!C29</f>
        <v>1</v>
      </c>
      <c r="E35" s="158">
        <f>'جدول رقم(1)2013'!D29</f>
        <v>0</v>
      </c>
      <c r="F35" s="158">
        <f>'جدول رقم(1)2013'!E29</f>
        <v>1</v>
      </c>
      <c r="G35" s="158">
        <f>'جدول رقم(1)2013'!F29</f>
        <v>0</v>
      </c>
      <c r="H35" s="158">
        <f>'جدول رقم(1)2013'!G29</f>
        <v>1</v>
      </c>
      <c r="I35" s="158">
        <f>'جدول رقم(1)2013'!H29</f>
        <v>3</v>
      </c>
      <c r="J35" s="158">
        <f>'جدول رقم(1)2013'!I29</f>
        <v>11</v>
      </c>
      <c r="K35" s="158">
        <f>'جدول رقم(1)2013'!J29</f>
        <v>26</v>
      </c>
      <c r="L35" s="158">
        <f>'جدول رقم(1)2013'!K29</f>
        <v>39</v>
      </c>
      <c r="M35" s="158">
        <f>'جدول رقم(1)2013'!L29</f>
        <v>16</v>
      </c>
      <c r="N35" s="158">
        <f>'جدول رقم(1)2013'!M29</f>
        <v>11</v>
      </c>
      <c r="O35" s="158">
        <f>'جدول رقم(1)2013'!N29</f>
        <v>20</v>
      </c>
      <c r="P35" s="159">
        <f>SUM(D35:O35)</f>
        <v>129</v>
      </c>
      <c r="Q35" s="31">
        <v>46</v>
      </c>
      <c r="R35" s="1"/>
      <c r="S35" s="24"/>
    </row>
  </sheetData>
  <sheetProtection password="CC06" sheet="1" objects="1" scenarios="1"/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3" workbookViewId="0">
      <selection activeCell="D36" sqref="D36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203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19"/>
      <c r="S3" s="119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19"/>
      <c r="S4" s="119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19"/>
      <c r="S5" s="119"/>
    </row>
    <row r="6" spans="1:19" ht="15.75">
      <c r="A6" s="5" t="s">
        <v>19</v>
      </c>
      <c r="B6" s="6" t="s">
        <v>20</v>
      </c>
      <c r="C6" s="37">
        <f>SUM(C7:C14)</f>
        <v>156455.92200000002</v>
      </c>
      <c r="D6" s="411">
        <f>SUM(D7:E14)</f>
        <v>240570.32800000001</v>
      </c>
      <c r="E6" s="412"/>
      <c r="F6" s="411">
        <f t="shared" ref="F6" si="0">SUM(F7:G14)</f>
        <v>190736.503</v>
      </c>
      <c r="G6" s="412"/>
      <c r="H6" s="411">
        <f t="shared" ref="H6" si="1">SUM(H7:I14)</f>
        <v>239399.47099999999</v>
      </c>
      <c r="I6" s="412"/>
      <c r="J6" s="411">
        <f t="shared" ref="J6" si="2">SUM(J7:K14)</f>
        <v>170311.95699999999</v>
      </c>
      <c r="K6" s="412"/>
      <c r="L6" s="413">
        <f t="shared" ref="L6" si="3">SUM(L7:M14)</f>
        <v>238241.772</v>
      </c>
      <c r="M6" s="414"/>
      <c r="N6" s="413">
        <f t="shared" ref="N6" si="4">SUM(N7:O14)</f>
        <v>206645</v>
      </c>
      <c r="O6" s="414"/>
      <c r="P6" s="35">
        <f>(N6/H6-1)*100</f>
        <v>-13.681931235345123</v>
      </c>
      <c r="Q6" s="35">
        <f>(N6/J6-1)*100</f>
        <v>21.333230878205466</v>
      </c>
      <c r="R6" s="7"/>
      <c r="S6" s="8"/>
    </row>
    <row r="7" spans="1:19" ht="15.75">
      <c r="A7" s="9"/>
      <c r="B7" s="10" t="s">
        <v>21</v>
      </c>
      <c r="C7" s="122">
        <f>'نفقات فعلية 2010'!C30</f>
        <v>155437.14600000001</v>
      </c>
      <c r="D7" s="378">
        <f>'منقح 2011'!C30</f>
        <v>215117.92499999999</v>
      </c>
      <c r="E7" s="379"/>
      <c r="F7" s="378">
        <f>'نفقات فعلية 2011'!C30</f>
        <v>173758.25399999999</v>
      </c>
      <c r="G7" s="379"/>
      <c r="H7" s="380">
        <f>'مصدق 2012'!C33</f>
        <v>219862.38399999999</v>
      </c>
      <c r="I7" s="381"/>
      <c r="J7" s="380">
        <f>'منقح 2012'!C33</f>
        <v>150774.87</v>
      </c>
      <c r="K7" s="381"/>
      <c r="L7" s="350">
        <f>'مقترح 2013'!C34</f>
        <v>193149.61199999999</v>
      </c>
      <c r="M7" s="351"/>
      <c r="N7" s="350">
        <f>متفق2013!C34</f>
        <v>193150</v>
      </c>
      <c r="O7" s="351"/>
      <c r="P7" s="35">
        <f t="shared" ref="P7:P16" si="5">(N7/H7-1)*100</f>
        <v>-12.149592628814576</v>
      </c>
      <c r="Q7" s="35">
        <f t="shared" ref="Q7:Q16" si="6">(N7/J7-1)*100</f>
        <v>28.104902362044815</v>
      </c>
      <c r="R7" s="7"/>
      <c r="S7" s="377"/>
    </row>
    <row r="8" spans="1:19" ht="15.75">
      <c r="A8" s="11"/>
      <c r="B8" s="10" t="s">
        <v>22</v>
      </c>
      <c r="C8" s="122">
        <f>'نفقات فعلية 2010'!D30</f>
        <v>533.35</v>
      </c>
      <c r="D8" s="378">
        <f>'منقح 2011'!D30</f>
        <v>7292.2740000000003</v>
      </c>
      <c r="E8" s="379"/>
      <c r="F8" s="378">
        <f>'نفقات فعلية 2011'!D30</f>
        <v>1369.69</v>
      </c>
      <c r="G8" s="379"/>
      <c r="H8" s="380">
        <f>'مصدق 2012'!D33</f>
        <v>11282.9</v>
      </c>
      <c r="I8" s="381"/>
      <c r="J8" s="380">
        <f>'منقح 2012'!D33</f>
        <v>11282.9</v>
      </c>
      <c r="K8" s="381"/>
      <c r="L8" s="350">
        <f>'مقترح 2013'!D34</f>
        <v>36243.160000000003</v>
      </c>
      <c r="M8" s="351"/>
      <c r="N8" s="350">
        <f>متفق2013!D34</f>
        <v>11995</v>
      </c>
      <c r="O8" s="351"/>
      <c r="P8" s="35">
        <f t="shared" si="5"/>
        <v>6.3113206711040704</v>
      </c>
      <c r="Q8" s="35">
        <f t="shared" si="6"/>
        <v>6.3113206711040704</v>
      </c>
      <c r="R8" s="7"/>
      <c r="S8" s="377"/>
    </row>
    <row r="9" spans="1:19" ht="15.75">
      <c r="A9" s="11"/>
      <c r="B9" s="10" t="s">
        <v>23</v>
      </c>
      <c r="C9" s="122">
        <f>'نفقات فعلية 2010'!E30</f>
        <v>0</v>
      </c>
      <c r="D9" s="378">
        <f>'منقح 2011'!E30</f>
        <v>0</v>
      </c>
      <c r="E9" s="379"/>
      <c r="F9" s="378">
        <f>'نفقات فعلية 2011'!E30</f>
        <v>0</v>
      </c>
      <c r="G9" s="379"/>
      <c r="H9" s="380">
        <f>'مصدق 2012'!E33</f>
        <v>0</v>
      </c>
      <c r="I9" s="381"/>
      <c r="J9" s="380">
        <f>'منقح 2012'!E33</f>
        <v>0</v>
      </c>
      <c r="K9" s="381"/>
      <c r="L9" s="350">
        <f>'مقترح 2013'!E34</f>
        <v>0</v>
      </c>
      <c r="M9" s="351"/>
      <c r="N9" s="350">
        <f>متفق2013!E34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2">
        <f>'نفقات فعلية 2010'!F30</f>
        <v>0</v>
      </c>
      <c r="D10" s="378">
        <f>'منقح 2011'!F30</f>
        <v>0</v>
      </c>
      <c r="E10" s="379"/>
      <c r="F10" s="378">
        <f>'نفقات فعلية 2011'!F30</f>
        <v>0</v>
      </c>
      <c r="G10" s="379"/>
      <c r="H10" s="380">
        <f>'مصدق 2012'!F33</f>
        <v>0</v>
      </c>
      <c r="I10" s="381"/>
      <c r="J10" s="380">
        <f>'منقح 2012'!F33</f>
        <v>0</v>
      </c>
      <c r="K10" s="381"/>
      <c r="L10" s="350">
        <f>'مقترح 2013'!F34</f>
        <v>0</v>
      </c>
      <c r="M10" s="351"/>
      <c r="N10" s="350">
        <f>متفق2013!F34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22">
        <f>'نفقات فعلية 2010'!G30</f>
        <v>0</v>
      </c>
      <c r="D11" s="378">
        <f>'منقح 2011'!G30</f>
        <v>0</v>
      </c>
      <c r="E11" s="379"/>
      <c r="F11" s="378">
        <f>'نفقات فعلية 2011'!G30</f>
        <v>0</v>
      </c>
      <c r="G11" s="379"/>
      <c r="H11" s="380">
        <f>'مصدق 2012'!G33</f>
        <v>0</v>
      </c>
      <c r="I11" s="381"/>
      <c r="J11" s="380">
        <f>'منقح 2012'!G33</f>
        <v>0</v>
      </c>
      <c r="K11" s="381"/>
      <c r="L11" s="350">
        <f>'مقترح 2013'!G34</f>
        <v>0</v>
      </c>
      <c r="M11" s="351"/>
      <c r="N11" s="350">
        <f>متفق2013!G34</f>
        <v>0</v>
      </c>
      <c r="O11" s="351"/>
      <c r="P11" s="35" t="e">
        <f t="shared" si="5"/>
        <v>#DIV/0!</v>
      </c>
      <c r="Q11" s="35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122">
        <f>'نفقات فعلية 2010'!H30</f>
        <v>0</v>
      </c>
      <c r="D12" s="378">
        <f>'منقح 2011'!H30</f>
        <v>0</v>
      </c>
      <c r="E12" s="379"/>
      <c r="F12" s="378">
        <f>'نفقات فعلية 2011'!H30</f>
        <v>0</v>
      </c>
      <c r="G12" s="379"/>
      <c r="H12" s="380">
        <f>'مصدق 2012'!H33</f>
        <v>0</v>
      </c>
      <c r="I12" s="381"/>
      <c r="J12" s="380">
        <f>'منقح 2012'!H33</f>
        <v>0</v>
      </c>
      <c r="K12" s="381"/>
      <c r="L12" s="350">
        <f>'مقترح 2013'!H34</f>
        <v>0</v>
      </c>
      <c r="M12" s="351"/>
      <c r="N12" s="350">
        <f>متفق2013!H34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2">
        <f>'نفقات فعلية 2010'!I30</f>
        <v>429.6</v>
      </c>
      <c r="D13" s="378">
        <f>'منقح 2011'!I30</f>
        <v>17968.849999999999</v>
      </c>
      <c r="E13" s="379"/>
      <c r="F13" s="378">
        <f>'نفقات فعلية 2011'!I30</f>
        <v>15553.47</v>
      </c>
      <c r="G13" s="379"/>
      <c r="H13" s="380">
        <f>'مصدق 2012'!I33</f>
        <v>6071.5</v>
      </c>
      <c r="I13" s="381"/>
      <c r="J13" s="380">
        <f>'منقح 2012'!I33</f>
        <v>6071.5</v>
      </c>
      <c r="K13" s="381"/>
      <c r="L13" s="350">
        <f>'مقترح 2013'!I34</f>
        <v>6920</v>
      </c>
      <c r="M13" s="351"/>
      <c r="N13" s="350">
        <f>متفق2013!I34</f>
        <v>1000</v>
      </c>
      <c r="O13" s="351"/>
      <c r="P13" s="35">
        <f t="shared" si="5"/>
        <v>-83.529605534052536</v>
      </c>
      <c r="Q13" s="35">
        <f t="shared" si="6"/>
        <v>-83.529605534052536</v>
      </c>
      <c r="R13" s="7"/>
      <c r="S13" s="377"/>
    </row>
    <row r="14" spans="1:19" ht="15.75">
      <c r="A14" s="11"/>
      <c r="B14" s="12" t="s">
        <v>28</v>
      </c>
      <c r="C14" s="122">
        <f>'نفقات فعلية 2010'!J30</f>
        <v>55.826000000000001</v>
      </c>
      <c r="D14" s="378">
        <f>'منقح 2011'!J30</f>
        <v>191.279</v>
      </c>
      <c r="E14" s="379"/>
      <c r="F14" s="378">
        <f>'نفقات فعلية 2011'!J30</f>
        <v>55.088999999999999</v>
      </c>
      <c r="G14" s="379"/>
      <c r="H14" s="380">
        <f>'مصدق 2012'!J33</f>
        <v>2182.6869999999999</v>
      </c>
      <c r="I14" s="381"/>
      <c r="J14" s="380">
        <f>'منقح 2012'!J33</f>
        <v>2182.6869999999999</v>
      </c>
      <c r="K14" s="381"/>
      <c r="L14" s="350">
        <f>'مقترح 2013'!J34</f>
        <v>1929</v>
      </c>
      <c r="M14" s="351"/>
      <c r="N14" s="350">
        <f>متفق2013!J34</f>
        <v>500</v>
      </c>
      <c r="O14" s="351"/>
      <c r="P14" s="35">
        <f t="shared" si="5"/>
        <v>-77.092455308525686</v>
      </c>
      <c r="Q14" s="35">
        <f t="shared" si="6"/>
        <v>-77.092455308525686</v>
      </c>
      <c r="R14" s="7"/>
      <c r="S14" s="377"/>
    </row>
    <row r="15" spans="1:19" ht="15.75">
      <c r="A15" s="5" t="s">
        <v>29</v>
      </c>
      <c r="B15" s="13" t="s">
        <v>30</v>
      </c>
      <c r="C15" s="121">
        <f>'نفقات فعلية 2010'!N30</f>
        <v>0</v>
      </c>
      <c r="D15" s="382">
        <f>'منقح 2011'!N30</f>
        <v>0</v>
      </c>
      <c r="E15" s="383"/>
      <c r="F15" s="382">
        <f>'نفقات فعلية 2011'!N30</f>
        <v>0</v>
      </c>
      <c r="G15" s="383"/>
      <c r="H15" s="396">
        <f>'مصدق 2012'!N33</f>
        <v>0</v>
      </c>
      <c r="I15" s="397"/>
      <c r="J15" s="396">
        <f>'منقح 2012'!N33</f>
        <v>0</v>
      </c>
      <c r="K15" s="397"/>
      <c r="L15" s="365">
        <f>'مقترح 2013'!N34</f>
        <v>0</v>
      </c>
      <c r="M15" s="366"/>
      <c r="N15" s="365">
        <f>متفق2013!N34</f>
        <v>0</v>
      </c>
      <c r="O15" s="366"/>
      <c r="P15" s="35" t="e">
        <f t="shared" si="5"/>
        <v>#DIV/0!</v>
      </c>
      <c r="Q15" s="35" t="e">
        <f t="shared" si="6"/>
        <v>#DIV/0!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156455.92200000002</v>
      </c>
      <c r="D16" s="411">
        <f>D6+D15</f>
        <v>240570.32800000001</v>
      </c>
      <c r="E16" s="412"/>
      <c r="F16" s="411">
        <f t="shared" ref="F16" si="7">F6+F15</f>
        <v>190736.503</v>
      </c>
      <c r="G16" s="412"/>
      <c r="H16" s="411">
        <f t="shared" ref="H16" si="8">H6+H15</f>
        <v>239399.47099999999</v>
      </c>
      <c r="I16" s="412"/>
      <c r="J16" s="411">
        <f t="shared" ref="J16" si="9">J6+J15</f>
        <v>170311.95699999999</v>
      </c>
      <c r="K16" s="412"/>
      <c r="L16" s="413">
        <f t="shared" ref="L16" si="10">L6+L15</f>
        <v>238241.772</v>
      </c>
      <c r="M16" s="414"/>
      <c r="N16" s="413">
        <f t="shared" ref="N16" si="11">N6+N15</f>
        <v>206645</v>
      </c>
      <c r="O16" s="414"/>
      <c r="P16" s="35">
        <f t="shared" si="5"/>
        <v>-13.681931235345123</v>
      </c>
      <c r="Q16" s="35">
        <f t="shared" si="6"/>
        <v>21.333230878205466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19"/>
      <c r="N18" s="119"/>
      <c r="O18" s="119"/>
      <c r="P18" s="119"/>
      <c r="Q18" s="367"/>
      <c r="R18" s="119"/>
      <c r="S18" s="119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19"/>
      <c r="N19" s="119"/>
      <c r="O19" s="119"/>
      <c r="P19" s="119"/>
      <c r="Q19" s="367"/>
      <c r="R19" s="119"/>
      <c r="S19" s="119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0" t="s">
        <v>40</v>
      </c>
      <c r="M20" s="119"/>
      <c r="N20" s="26"/>
      <c r="O20" s="26"/>
      <c r="P20" s="26"/>
      <c r="Q20" s="25"/>
      <c r="R20" s="119"/>
      <c r="S20" s="119"/>
    </row>
    <row r="21" spans="1:19" ht="15.75">
      <c r="A21" s="15" t="s">
        <v>19</v>
      </c>
      <c r="B21" s="343" t="s">
        <v>41</v>
      </c>
      <c r="C21" s="344"/>
      <c r="D21" s="348">
        <f>'ايراد فعلي 2010'!C30</f>
        <v>1.365</v>
      </c>
      <c r="E21" s="349"/>
      <c r="F21" s="350">
        <f>ايرادفعلي2011!C30</f>
        <v>1.883</v>
      </c>
      <c r="G21" s="351"/>
      <c r="H21" s="350">
        <f>مخطط2012!C30</f>
        <v>5</v>
      </c>
      <c r="I21" s="351"/>
      <c r="J21" s="334">
        <f>مخطط2013!C33</f>
        <v>3</v>
      </c>
      <c r="K21" s="335"/>
      <c r="L21" s="36">
        <f>(J21/H21-1)*100</f>
        <v>-40</v>
      </c>
      <c r="M21" s="119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2010'!D30</f>
        <v>0</v>
      </c>
      <c r="E22" s="349"/>
      <c r="F22" s="350">
        <f>ايرادفعلي2011!D30</f>
        <v>0</v>
      </c>
      <c r="G22" s="351"/>
      <c r="H22" s="350">
        <f>مخطط2012!D30</f>
        <v>0</v>
      </c>
      <c r="I22" s="351"/>
      <c r="J22" s="334">
        <f>مخطط2013!D33</f>
        <v>0</v>
      </c>
      <c r="K22" s="335"/>
      <c r="L22" s="36" t="e">
        <f t="shared" ref="L22:L26" si="12">(J22/H22-1)*100</f>
        <v>#DIV/0!</v>
      </c>
      <c r="M22" s="119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2010'!E30</f>
        <v>0</v>
      </c>
      <c r="E23" s="349"/>
      <c r="F23" s="350">
        <f>ايرادفعلي2011!E30</f>
        <v>0</v>
      </c>
      <c r="G23" s="351"/>
      <c r="H23" s="350">
        <f>مخطط2012!E30</f>
        <v>0</v>
      </c>
      <c r="I23" s="351"/>
      <c r="J23" s="334">
        <f>مخطط2013!E33</f>
        <v>0</v>
      </c>
      <c r="K23" s="335"/>
      <c r="L23" s="36" t="e">
        <f t="shared" si="12"/>
        <v>#DIV/0!</v>
      </c>
      <c r="M23" s="119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2010'!F30</f>
        <v>20.852</v>
      </c>
      <c r="E24" s="349"/>
      <c r="F24" s="350">
        <f>ايرادفعلي2011!F30</f>
        <v>15.574999999999999</v>
      </c>
      <c r="G24" s="351"/>
      <c r="H24" s="350">
        <f>مخطط2012!F30</f>
        <v>34.511000000000003</v>
      </c>
      <c r="I24" s="351"/>
      <c r="J24" s="334">
        <f>مخطط2013!F33</f>
        <v>10.5</v>
      </c>
      <c r="K24" s="335"/>
      <c r="L24" s="36">
        <f t="shared" si="12"/>
        <v>-69.574918142041668</v>
      </c>
      <c r="M24" s="119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2010'!G30</f>
        <v>0</v>
      </c>
      <c r="E25" s="349"/>
      <c r="F25" s="350">
        <f>ايرادفعلي2011!G30</f>
        <v>0</v>
      </c>
      <c r="G25" s="351"/>
      <c r="H25" s="350">
        <f>مخطط2012!G30</f>
        <v>0</v>
      </c>
      <c r="I25" s="351"/>
      <c r="J25" s="334">
        <f>مخطط2013!G33</f>
        <v>0</v>
      </c>
      <c r="K25" s="335"/>
      <c r="L25" s="36" t="e">
        <f t="shared" si="12"/>
        <v>#DIV/0!</v>
      </c>
      <c r="M25" s="119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22.216999999999999</v>
      </c>
      <c r="E26" s="427"/>
      <c r="F26" s="426">
        <f t="shared" ref="F26" si="13">SUM(F21:G25)</f>
        <v>17.457999999999998</v>
      </c>
      <c r="G26" s="427"/>
      <c r="H26" s="426">
        <f t="shared" ref="H26" si="14">SUM(H21:I25)</f>
        <v>39.511000000000003</v>
      </c>
      <c r="I26" s="427"/>
      <c r="J26" s="426">
        <f t="shared" ref="J26" si="15">SUM(J21:K25)</f>
        <v>13.5</v>
      </c>
      <c r="K26" s="427"/>
      <c r="L26" s="36">
        <f t="shared" si="12"/>
        <v>-65.832299865860151</v>
      </c>
      <c r="M26" s="119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8">
      <c r="A29" s="420"/>
      <c r="B29" s="421"/>
      <c r="C29" s="422"/>
      <c r="D29" s="143">
        <v>0</v>
      </c>
      <c r="E29" s="143">
        <v>1</v>
      </c>
      <c r="F29" s="143">
        <v>1</v>
      </c>
      <c r="G29" s="143">
        <v>3</v>
      </c>
      <c r="H29" s="143">
        <v>6</v>
      </c>
      <c r="I29" s="143">
        <v>8</v>
      </c>
      <c r="J29" s="143">
        <v>10</v>
      </c>
      <c r="K29" s="143">
        <v>8</v>
      </c>
      <c r="L29" s="143">
        <v>22</v>
      </c>
      <c r="M29" s="144">
        <v>20</v>
      </c>
      <c r="N29" s="144">
        <v>8</v>
      </c>
      <c r="O29" s="143">
        <v>13</v>
      </c>
      <c r="P29" s="162">
        <f>SUM(D29:O29)</f>
        <v>100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8">
      <c r="A32" s="420"/>
      <c r="B32" s="421"/>
      <c r="C32" s="422"/>
      <c r="D32" s="143">
        <v>0</v>
      </c>
      <c r="E32" s="143">
        <v>1</v>
      </c>
      <c r="F32" s="143">
        <v>1</v>
      </c>
      <c r="G32" s="143">
        <v>3</v>
      </c>
      <c r="H32" s="143">
        <v>6</v>
      </c>
      <c r="I32" s="143">
        <v>10</v>
      </c>
      <c r="J32" s="143">
        <v>11</v>
      </c>
      <c r="K32" s="143">
        <v>12</v>
      </c>
      <c r="L32" s="143">
        <v>21</v>
      </c>
      <c r="M32" s="144">
        <v>20</v>
      </c>
      <c r="N32" s="144">
        <v>8</v>
      </c>
      <c r="O32" s="143">
        <v>13</v>
      </c>
      <c r="P32" s="141">
        <f>SUM(D32:O32)</f>
        <v>106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رقم(1)2013'!C30</f>
        <v>0</v>
      </c>
      <c r="E35" s="158">
        <f>'جدول رقم(1)2013'!D30</f>
        <v>1</v>
      </c>
      <c r="F35" s="158">
        <f>'جدول رقم(1)2013'!E30</f>
        <v>1</v>
      </c>
      <c r="G35" s="158">
        <f>'جدول رقم(1)2013'!F30</f>
        <v>3</v>
      </c>
      <c r="H35" s="158">
        <f>'جدول رقم(1)2013'!G30</f>
        <v>10</v>
      </c>
      <c r="I35" s="158">
        <f>'جدول رقم(1)2013'!H30</f>
        <v>16</v>
      </c>
      <c r="J35" s="158">
        <f>'جدول رقم(1)2013'!I30</f>
        <v>20</v>
      </c>
      <c r="K35" s="158">
        <f>'جدول رقم(1)2013'!J30</f>
        <v>17</v>
      </c>
      <c r="L35" s="158">
        <f>'جدول رقم(1)2013'!K30</f>
        <v>19</v>
      </c>
      <c r="M35" s="158">
        <f>'جدول رقم(1)2013'!L30</f>
        <v>22</v>
      </c>
      <c r="N35" s="158">
        <f>'جدول رقم(1)2013'!M30</f>
        <v>8</v>
      </c>
      <c r="O35" s="158">
        <f>'جدول رقم(1)2013'!N30</f>
        <v>13</v>
      </c>
      <c r="P35" s="159">
        <f>SUM(D35:O35)</f>
        <v>130</v>
      </c>
      <c r="Q35" s="31">
        <v>47</v>
      </c>
      <c r="R35" s="1"/>
      <c r="S35" s="24"/>
    </row>
  </sheetData>
  <sheetProtection password="CC06" sheet="1" objects="1" scenarios="1"/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22" workbookViewId="0">
      <selection activeCell="D35" sqref="D35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5.7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180</v>
      </c>
      <c r="B1" s="384"/>
      <c r="C1" s="384"/>
      <c r="D1" s="384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386" t="s">
        <v>1</v>
      </c>
      <c r="B3" s="386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355" t="s">
        <v>5</v>
      </c>
      <c r="Q3" s="356"/>
      <c r="R3" s="43"/>
      <c r="S3" s="43"/>
    </row>
    <row r="4" spans="1:19" ht="15.75">
      <c r="A4" s="387"/>
      <c r="B4" s="387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359"/>
      <c r="Q4" s="360"/>
      <c r="R4" s="43"/>
      <c r="S4" s="43"/>
    </row>
    <row r="5" spans="1:19" ht="15.75">
      <c r="A5" s="388"/>
      <c r="B5" s="388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195" t="s">
        <v>17</v>
      </c>
      <c r="Q5" s="195" t="s">
        <v>18</v>
      </c>
      <c r="R5" s="43"/>
      <c r="S5" s="43"/>
    </row>
    <row r="6" spans="1:19" ht="15.75">
      <c r="A6" s="196" t="s">
        <v>19</v>
      </c>
      <c r="B6" s="197" t="s">
        <v>20</v>
      </c>
      <c r="C6" s="198">
        <f>SUM(C7:C14)</f>
        <v>0</v>
      </c>
      <c r="D6" s="382">
        <f>SUM(D7:E14)</f>
        <v>16795.868999999999</v>
      </c>
      <c r="E6" s="383"/>
      <c r="F6" s="382">
        <f t="shared" ref="F6" si="0">SUM(F7:G14)</f>
        <v>0</v>
      </c>
      <c r="G6" s="383"/>
      <c r="H6" s="382">
        <f t="shared" ref="H6" si="1">SUM(H7:I14)</f>
        <v>17251.315000000002</v>
      </c>
      <c r="I6" s="383"/>
      <c r="J6" s="382">
        <f t="shared" ref="J6" si="2">SUM(J7:K14)</f>
        <v>19288.485000000001</v>
      </c>
      <c r="K6" s="383"/>
      <c r="L6" s="363">
        <f t="shared" ref="L6" si="3">SUM(L7:M14)</f>
        <v>71780.725999999995</v>
      </c>
      <c r="M6" s="364"/>
      <c r="N6" s="363">
        <f t="shared" ref="N6" si="4">SUM(N7:O14)</f>
        <v>24698</v>
      </c>
      <c r="O6" s="364"/>
      <c r="P6" s="199">
        <f>(N6/H6-1)*100</f>
        <v>43.165897788081644</v>
      </c>
      <c r="Q6" s="199">
        <f>(N6/J6-1)*100</f>
        <v>28.045307861140991</v>
      </c>
      <c r="R6" s="7"/>
      <c r="S6" s="8"/>
    </row>
    <row r="7" spans="1:19" ht="15.75">
      <c r="A7" s="9"/>
      <c r="B7" s="10" t="s">
        <v>21</v>
      </c>
      <c r="C7" s="42">
        <f>'نفقات فعلية 2010'!C8</f>
        <v>0</v>
      </c>
      <c r="D7" s="378">
        <f>'منقح 2011'!C8</f>
        <v>15066.869000000001</v>
      </c>
      <c r="E7" s="379"/>
      <c r="F7" s="378">
        <f>'نفقات فعلية 2011'!C8</f>
        <v>0</v>
      </c>
      <c r="G7" s="379"/>
      <c r="H7" s="380">
        <f>'مصدق 2012'!C8</f>
        <v>15807.315000000001</v>
      </c>
      <c r="I7" s="381"/>
      <c r="J7" s="380">
        <f>'منقح 2012'!C8</f>
        <v>17844.485000000001</v>
      </c>
      <c r="K7" s="381"/>
      <c r="L7" s="350">
        <f>'مقترح 2013'!C8</f>
        <v>31526.026000000002</v>
      </c>
      <c r="M7" s="351"/>
      <c r="N7" s="402">
        <f>متفق2013!C8</f>
        <v>23286</v>
      </c>
      <c r="O7" s="403"/>
      <c r="P7" s="199">
        <f t="shared" ref="P7:P16" si="5">(N7/H7-1)*100</f>
        <v>47.311545319366388</v>
      </c>
      <c r="Q7" s="199">
        <f t="shared" ref="Q7:Q16" si="6">(N7/J7-1)*100</f>
        <v>30.494099437445232</v>
      </c>
      <c r="R7" s="7"/>
      <c r="S7" s="377"/>
    </row>
    <row r="8" spans="1:19" ht="15.75">
      <c r="A8" s="11"/>
      <c r="B8" s="10" t="s">
        <v>22</v>
      </c>
      <c r="C8" s="42">
        <f>'نفقات فعلية 2010'!D8</f>
        <v>0</v>
      </c>
      <c r="D8" s="378">
        <f>'منقح 2011'!D8</f>
        <v>953.25</v>
      </c>
      <c r="E8" s="379"/>
      <c r="F8" s="378">
        <f>'نفقات فعلية 2011'!D8</f>
        <v>0</v>
      </c>
      <c r="G8" s="379"/>
      <c r="H8" s="380">
        <f>'مصدق 2012'!D8</f>
        <v>900</v>
      </c>
      <c r="I8" s="381"/>
      <c r="J8" s="380">
        <f>'منقح 2012'!D8</f>
        <v>900</v>
      </c>
      <c r="K8" s="381"/>
      <c r="L8" s="350">
        <f>'مقترح 2013'!D8</f>
        <v>14502.2</v>
      </c>
      <c r="M8" s="351"/>
      <c r="N8" s="350">
        <f>متفق2013!D8</f>
        <v>912</v>
      </c>
      <c r="O8" s="351"/>
      <c r="P8" s="199">
        <f t="shared" si="5"/>
        <v>1.3333333333333419</v>
      </c>
      <c r="Q8" s="199">
        <f t="shared" si="6"/>
        <v>1.3333333333333419</v>
      </c>
      <c r="R8" s="7"/>
      <c r="S8" s="377"/>
    </row>
    <row r="9" spans="1:19" ht="15.75">
      <c r="A9" s="11"/>
      <c r="B9" s="10" t="s">
        <v>23</v>
      </c>
      <c r="C9" s="42">
        <f>'نفقات فعلية 2010'!E8</f>
        <v>0</v>
      </c>
      <c r="D9" s="378">
        <f>'منقح 2011'!E8</f>
        <v>0</v>
      </c>
      <c r="E9" s="379"/>
      <c r="F9" s="378">
        <f>'نفقات فعلية 2011'!E8</f>
        <v>0</v>
      </c>
      <c r="G9" s="379"/>
      <c r="H9" s="380">
        <f>'مصدق 2012'!E8</f>
        <v>0</v>
      </c>
      <c r="I9" s="381"/>
      <c r="J9" s="380">
        <f>'منقح 2012'!E8</f>
        <v>0</v>
      </c>
      <c r="K9" s="381"/>
      <c r="L9" s="350">
        <f>'مقترح 2013'!E8</f>
        <v>0</v>
      </c>
      <c r="M9" s="351"/>
      <c r="N9" s="350">
        <f>متفق2013!E8</f>
        <v>0</v>
      </c>
      <c r="O9" s="351"/>
      <c r="P9" s="199" t="e">
        <f t="shared" si="5"/>
        <v>#DIV/0!</v>
      </c>
      <c r="Q9" s="199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42">
        <f>'نفقات فعلية 2010'!F8</f>
        <v>0</v>
      </c>
      <c r="D10" s="378">
        <f>'منقح 2011'!F8</f>
        <v>0</v>
      </c>
      <c r="E10" s="379"/>
      <c r="F10" s="378">
        <f>'نفقات فعلية 2011'!F8</f>
        <v>0</v>
      </c>
      <c r="G10" s="379"/>
      <c r="H10" s="380">
        <f>'مصدق 2012'!F8</f>
        <v>0</v>
      </c>
      <c r="I10" s="381"/>
      <c r="J10" s="380">
        <f>'منقح 2012'!F8</f>
        <v>0</v>
      </c>
      <c r="K10" s="381"/>
      <c r="L10" s="350">
        <f>'مقترح 2013'!F8</f>
        <v>0</v>
      </c>
      <c r="M10" s="351"/>
      <c r="N10" s="350">
        <f>متفق2013!F8</f>
        <v>0</v>
      </c>
      <c r="O10" s="351"/>
      <c r="P10" s="199" t="e">
        <f t="shared" si="5"/>
        <v>#DIV/0!</v>
      </c>
      <c r="Q10" s="199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42">
        <f>'نفقات فعلية 2010'!G8</f>
        <v>0</v>
      </c>
      <c r="D11" s="378">
        <f>'منقح 2011'!G8</f>
        <v>0</v>
      </c>
      <c r="E11" s="379"/>
      <c r="F11" s="378">
        <f>'نفقات فعلية 2011'!G8</f>
        <v>0</v>
      </c>
      <c r="G11" s="379"/>
      <c r="H11" s="380">
        <f>'مصدق 2012'!G8</f>
        <v>0</v>
      </c>
      <c r="I11" s="381"/>
      <c r="J11" s="380">
        <f>'منقح 2012'!G8</f>
        <v>0</v>
      </c>
      <c r="K11" s="381"/>
      <c r="L11" s="350">
        <f>'مقترح 2013'!G8</f>
        <v>0</v>
      </c>
      <c r="M11" s="351"/>
      <c r="N11" s="350">
        <f>متفق2013!G8</f>
        <v>0</v>
      </c>
      <c r="O11" s="351"/>
      <c r="P11" s="199" t="e">
        <f t="shared" si="5"/>
        <v>#DIV/0!</v>
      </c>
      <c r="Q11" s="199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42">
        <f>'نفقات فعلية 2010'!H8</f>
        <v>0</v>
      </c>
      <c r="D12" s="378">
        <f>'منقح 2011'!H8</f>
        <v>0</v>
      </c>
      <c r="E12" s="379"/>
      <c r="F12" s="378">
        <f>'نفقات فعلية 2011'!H8</f>
        <v>0</v>
      </c>
      <c r="G12" s="379"/>
      <c r="H12" s="380">
        <f>'مصدق 2012'!H8</f>
        <v>0</v>
      </c>
      <c r="I12" s="381"/>
      <c r="J12" s="380">
        <f>'منقح 2012'!H8</f>
        <v>0</v>
      </c>
      <c r="K12" s="381"/>
      <c r="L12" s="350">
        <f>'مقترح 2013'!H8</f>
        <v>0</v>
      </c>
      <c r="M12" s="351"/>
      <c r="N12" s="350">
        <f>متفق2013!H8</f>
        <v>0</v>
      </c>
      <c r="O12" s="351"/>
      <c r="P12" s="199" t="e">
        <f t="shared" si="5"/>
        <v>#DIV/0!</v>
      </c>
      <c r="Q12" s="199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42">
        <f>'نفقات فعلية 2010'!I8</f>
        <v>0</v>
      </c>
      <c r="D13" s="378">
        <f>'منقح 2011'!I8</f>
        <v>25</v>
      </c>
      <c r="E13" s="379"/>
      <c r="F13" s="378">
        <f>'نفقات فعلية 2011'!I8</f>
        <v>0</v>
      </c>
      <c r="G13" s="379"/>
      <c r="H13" s="380">
        <f>'مصدق 2012'!I8</f>
        <v>0</v>
      </c>
      <c r="I13" s="381"/>
      <c r="J13" s="380">
        <f>'منقح 2012'!I8</f>
        <v>0</v>
      </c>
      <c r="K13" s="381"/>
      <c r="L13" s="350">
        <f>'مقترح 2013'!I8</f>
        <v>0</v>
      </c>
      <c r="M13" s="351"/>
      <c r="N13" s="350">
        <f>متفق2013!I8</f>
        <v>0</v>
      </c>
      <c r="O13" s="351"/>
      <c r="P13" s="199" t="e">
        <f t="shared" si="5"/>
        <v>#DIV/0!</v>
      </c>
      <c r="Q13" s="199" t="e">
        <f t="shared" si="6"/>
        <v>#DIV/0!</v>
      </c>
      <c r="R13" s="7"/>
      <c r="S13" s="377"/>
    </row>
    <row r="14" spans="1:19" ht="15.75">
      <c r="A14" s="11"/>
      <c r="B14" s="12" t="s">
        <v>28</v>
      </c>
      <c r="C14" s="42">
        <f>'نفقات فعلية 2010'!J8</f>
        <v>0</v>
      </c>
      <c r="D14" s="378">
        <f>'منقح 2011'!J8</f>
        <v>750.75</v>
      </c>
      <c r="E14" s="379"/>
      <c r="F14" s="378">
        <f>'نفقات فعلية 2011'!J8</f>
        <v>0</v>
      </c>
      <c r="G14" s="379"/>
      <c r="H14" s="380">
        <f>'مصدق 2012'!J8</f>
        <v>544</v>
      </c>
      <c r="I14" s="381"/>
      <c r="J14" s="380">
        <f>'منقح 2012'!J8</f>
        <v>544</v>
      </c>
      <c r="K14" s="381"/>
      <c r="L14" s="350">
        <f>'مقترح 2013'!J8</f>
        <v>25752.5</v>
      </c>
      <c r="M14" s="351"/>
      <c r="N14" s="350">
        <f>متفق2013!J8</f>
        <v>500</v>
      </c>
      <c r="O14" s="351"/>
      <c r="P14" s="199">
        <f t="shared" si="5"/>
        <v>-8.0882352941176521</v>
      </c>
      <c r="Q14" s="199">
        <f t="shared" si="6"/>
        <v>-8.0882352941176521</v>
      </c>
      <c r="R14" s="7"/>
      <c r="S14" s="377"/>
    </row>
    <row r="15" spans="1:19" ht="15.75">
      <c r="A15" s="196" t="s">
        <v>29</v>
      </c>
      <c r="B15" s="200" t="s">
        <v>30</v>
      </c>
      <c r="C15" s="190">
        <f>'نفقات فعلية 2010'!N8</f>
        <v>0</v>
      </c>
      <c r="D15" s="382">
        <f>'منقح 2011'!N8</f>
        <v>0</v>
      </c>
      <c r="E15" s="383"/>
      <c r="F15" s="382">
        <f>'نفقات فعلية 2011'!N8</f>
        <v>0</v>
      </c>
      <c r="G15" s="383"/>
      <c r="H15" s="396">
        <f>'مصدق 2012'!N8</f>
        <v>0</v>
      </c>
      <c r="I15" s="397"/>
      <c r="J15" s="396">
        <f>'منقح 2012'!N8</f>
        <v>0</v>
      </c>
      <c r="K15" s="397"/>
      <c r="L15" s="365">
        <f>'مقترح 2013'!N8</f>
        <v>0</v>
      </c>
      <c r="M15" s="366"/>
      <c r="N15" s="365">
        <f>متفق2013!N8</f>
        <v>0</v>
      </c>
      <c r="O15" s="366"/>
      <c r="P15" s="199" t="e">
        <f t="shared" si="5"/>
        <v>#DIV/0!</v>
      </c>
      <c r="Q15" s="199" t="e">
        <f t="shared" si="6"/>
        <v>#DIV/0!</v>
      </c>
      <c r="R15" s="7"/>
      <c r="S15" s="8"/>
    </row>
    <row r="16" spans="1:19" ht="15.75">
      <c r="A16" s="196" t="s">
        <v>31</v>
      </c>
      <c r="B16" s="200" t="s">
        <v>32</v>
      </c>
      <c r="C16" s="201">
        <f>C6+C15</f>
        <v>0</v>
      </c>
      <c r="D16" s="382">
        <f>D6+D15</f>
        <v>16795.868999999999</v>
      </c>
      <c r="E16" s="383"/>
      <c r="F16" s="382">
        <f t="shared" ref="F16" si="7">F6+F15</f>
        <v>0</v>
      </c>
      <c r="G16" s="383"/>
      <c r="H16" s="382">
        <f t="shared" ref="H16" si="8">H6+H15</f>
        <v>17251.315000000002</v>
      </c>
      <c r="I16" s="383"/>
      <c r="J16" s="382">
        <f t="shared" ref="J16" si="9">J6+J15</f>
        <v>19288.485000000001</v>
      </c>
      <c r="K16" s="383"/>
      <c r="L16" s="363">
        <f t="shared" ref="L16" si="10">L6+L15</f>
        <v>71780.725999999995</v>
      </c>
      <c r="M16" s="364"/>
      <c r="N16" s="363">
        <f t="shared" ref="N16" si="11">N6+N15</f>
        <v>24698</v>
      </c>
      <c r="O16" s="364"/>
      <c r="P16" s="199">
        <f t="shared" si="5"/>
        <v>43.165897788081644</v>
      </c>
      <c r="Q16" s="199">
        <f t="shared" si="6"/>
        <v>28.045307861140991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386" t="s">
        <v>1</v>
      </c>
      <c r="B18" s="355" t="s">
        <v>2</v>
      </c>
      <c r="C18" s="356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356" t="s">
        <v>5</v>
      </c>
      <c r="M18" s="43"/>
      <c r="N18" s="43"/>
      <c r="O18" s="43"/>
      <c r="P18" s="43"/>
      <c r="Q18" s="367"/>
      <c r="R18" s="43"/>
      <c r="S18" s="43"/>
    </row>
    <row r="19" spans="1:19" ht="15.75">
      <c r="A19" s="387"/>
      <c r="B19" s="357"/>
      <c r="C19" s="358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358"/>
      <c r="M19" s="43"/>
      <c r="N19" s="43"/>
      <c r="O19" s="43"/>
      <c r="P19" s="43"/>
      <c r="Q19" s="367"/>
      <c r="R19" s="43"/>
      <c r="S19" s="43"/>
    </row>
    <row r="20" spans="1:19" ht="15.75">
      <c r="A20" s="388"/>
      <c r="B20" s="359"/>
      <c r="C20" s="360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202" t="s">
        <v>40</v>
      </c>
      <c r="M20" s="43"/>
      <c r="N20" s="26"/>
      <c r="O20" s="26"/>
      <c r="P20" s="26"/>
      <c r="Q20" s="25"/>
      <c r="R20" s="43"/>
      <c r="S20" s="43"/>
    </row>
    <row r="21" spans="1:19" ht="15.75">
      <c r="A21" s="15" t="s">
        <v>19</v>
      </c>
      <c r="B21" s="343" t="s">
        <v>41</v>
      </c>
      <c r="C21" s="344"/>
      <c r="D21" s="348">
        <f>'ايراد فعلي 2010'!C8</f>
        <v>0</v>
      </c>
      <c r="E21" s="349"/>
      <c r="F21" s="350">
        <f>ايرادفعلي2011!C8</f>
        <v>0</v>
      </c>
      <c r="G21" s="351"/>
      <c r="H21" s="350">
        <f>مخطط2012!C8</f>
        <v>35</v>
      </c>
      <c r="I21" s="351"/>
      <c r="J21" s="334">
        <f>مخطط2013!C8</f>
        <v>75</v>
      </c>
      <c r="K21" s="335"/>
      <c r="L21" s="203">
        <f>(J21/H21-1)*100</f>
        <v>114.28571428571428</v>
      </c>
      <c r="M21" s="4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2010'!D8</f>
        <v>0</v>
      </c>
      <c r="E22" s="349"/>
      <c r="F22" s="350">
        <f>ايرادفعلي2011!D8</f>
        <v>0</v>
      </c>
      <c r="G22" s="351"/>
      <c r="H22" s="350">
        <f>مخطط2012!D8</f>
        <v>0</v>
      </c>
      <c r="I22" s="351"/>
      <c r="J22" s="334">
        <f>مخطط2013!D8</f>
        <v>0</v>
      </c>
      <c r="K22" s="335"/>
      <c r="L22" s="203" t="e">
        <f t="shared" ref="L22:L26" si="12">(J22/H22-1)*100</f>
        <v>#DIV/0!</v>
      </c>
      <c r="M22" s="4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2010'!E8</f>
        <v>0</v>
      </c>
      <c r="E23" s="349"/>
      <c r="F23" s="350">
        <f>ايرادفعلي2011!E8</f>
        <v>0</v>
      </c>
      <c r="G23" s="351"/>
      <c r="H23" s="350">
        <f>مخطط2012!E8</f>
        <v>0</v>
      </c>
      <c r="I23" s="351"/>
      <c r="J23" s="334">
        <f>مخطط2013!E8</f>
        <v>0</v>
      </c>
      <c r="K23" s="335"/>
      <c r="L23" s="203" t="e">
        <f t="shared" si="12"/>
        <v>#DIV/0!</v>
      </c>
      <c r="M23" s="4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2010'!F8</f>
        <v>0</v>
      </c>
      <c r="E24" s="349"/>
      <c r="F24" s="350">
        <f>ايرادفعلي2011!F8</f>
        <v>0</v>
      </c>
      <c r="G24" s="351"/>
      <c r="H24" s="350">
        <f>مخطط2012!F8</f>
        <v>0</v>
      </c>
      <c r="I24" s="351"/>
      <c r="J24" s="334">
        <f>مخطط2013!F8</f>
        <v>0</v>
      </c>
      <c r="K24" s="335"/>
      <c r="L24" s="203" t="e">
        <f t="shared" si="12"/>
        <v>#DIV/0!</v>
      </c>
      <c r="M24" s="4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2010'!G8</f>
        <v>0</v>
      </c>
      <c r="E25" s="349"/>
      <c r="F25" s="350">
        <f>ايرادفعلي2011!G8</f>
        <v>0</v>
      </c>
      <c r="G25" s="351"/>
      <c r="H25" s="350">
        <f>مخطط2012!G8</f>
        <v>0</v>
      </c>
      <c r="I25" s="351"/>
      <c r="J25" s="334">
        <f>مخطط2013!G8</f>
        <v>0</v>
      </c>
      <c r="K25" s="335"/>
      <c r="L25" s="203" t="e">
        <f t="shared" si="12"/>
        <v>#DIV/0!</v>
      </c>
      <c r="M25" s="43"/>
      <c r="N25" s="25"/>
      <c r="O25" s="25"/>
      <c r="P25" s="25"/>
      <c r="Q25" s="28"/>
      <c r="R25" s="7"/>
      <c r="S25" s="8"/>
    </row>
    <row r="26" spans="1:19" ht="15.75">
      <c r="A26" s="352" t="s">
        <v>48</v>
      </c>
      <c r="B26" s="353"/>
      <c r="C26" s="354"/>
      <c r="D26" s="345">
        <f>SUM(D21:E25)</f>
        <v>0</v>
      </c>
      <c r="E26" s="346"/>
      <c r="F26" s="345">
        <f t="shared" ref="F26" si="13">SUM(F21:G25)</f>
        <v>0</v>
      </c>
      <c r="G26" s="346"/>
      <c r="H26" s="345">
        <f t="shared" ref="H26" si="14">SUM(H21:I25)</f>
        <v>35</v>
      </c>
      <c r="I26" s="346"/>
      <c r="J26" s="345">
        <f t="shared" ref="J26" si="15">SUM(J21:K25)</f>
        <v>75</v>
      </c>
      <c r="K26" s="346"/>
      <c r="L26" s="203">
        <f t="shared" si="12"/>
        <v>114.28571428571428</v>
      </c>
      <c r="M26" s="43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336" t="s">
        <v>64</v>
      </c>
      <c r="B28" s="337"/>
      <c r="C28" s="338"/>
      <c r="D28" s="206" t="s">
        <v>50</v>
      </c>
      <c r="E28" s="206" t="s">
        <v>51</v>
      </c>
      <c r="F28" s="206" t="s">
        <v>52</v>
      </c>
      <c r="G28" s="206" t="s">
        <v>53</v>
      </c>
      <c r="H28" s="206" t="s">
        <v>54</v>
      </c>
      <c r="I28" s="206" t="s">
        <v>55</v>
      </c>
      <c r="J28" s="206" t="s">
        <v>56</v>
      </c>
      <c r="K28" s="206" t="s">
        <v>57</v>
      </c>
      <c r="L28" s="206" t="s">
        <v>58</v>
      </c>
      <c r="M28" s="206" t="s">
        <v>59</v>
      </c>
      <c r="N28" s="206" t="s">
        <v>60</v>
      </c>
      <c r="O28" s="206" t="s">
        <v>61</v>
      </c>
      <c r="P28" s="207" t="s">
        <v>62</v>
      </c>
      <c r="Q28" s="17"/>
      <c r="R28" s="22"/>
      <c r="S28" s="1"/>
    </row>
    <row r="29" spans="1:19" ht="18">
      <c r="A29" s="339"/>
      <c r="B29" s="340"/>
      <c r="C29" s="341"/>
      <c r="D29" s="143">
        <v>4</v>
      </c>
      <c r="E29" s="143">
        <v>7</v>
      </c>
      <c r="F29" s="143">
        <v>14</v>
      </c>
      <c r="G29" s="143">
        <v>5</v>
      </c>
      <c r="H29" s="143">
        <v>33</v>
      </c>
      <c r="I29" s="143">
        <v>23</v>
      </c>
      <c r="J29" s="143">
        <v>18</v>
      </c>
      <c r="K29" s="143">
        <v>21</v>
      </c>
      <c r="L29" s="143">
        <v>91</v>
      </c>
      <c r="M29" s="144">
        <v>167</v>
      </c>
      <c r="N29" s="144">
        <v>66</v>
      </c>
      <c r="O29" s="143">
        <v>42</v>
      </c>
      <c r="P29" s="208">
        <f>SUM(D29:O29)</f>
        <v>491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>
      <c r="A31" s="336" t="s">
        <v>282</v>
      </c>
      <c r="B31" s="337"/>
      <c r="C31" s="338"/>
      <c r="D31" s="206" t="s">
        <v>50</v>
      </c>
      <c r="E31" s="206" t="s">
        <v>51</v>
      </c>
      <c r="F31" s="206" t="s">
        <v>52</v>
      </c>
      <c r="G31" s="206" t="s">
        <v>53</v>
      </c>
      <c r="H31" s="206" t="s">
        <v>54</v>
      </c>
      <c r="I31" s="206" t="s">
        <v>55</v>
      </c>
      <c r="J31" s="206" t="s">
        <v>56</v>
      </c>
      <c r="K31" s="206" t="s">
        <v>57</v>
      </c>
      <c r="L31" s="206" t="s">
        <v>58</v>
      </c>
      <c r="M31" s="206" t="s">
        <v>59</v>
      </c>
      <c r="N31" s="206" t="s">
        <v>60</v>
      </c>
      <c r="O31" s="206" t="s">
        <v>61</v>
      </c>
      <c r="P31" s="207" t="s">
        <v>62</v>
      </c>
      <c r="Q31" s="17"/>
      <c r="R31" s="22"/>
      <c r="S31" s="1"/>
    </row>
    <row r="32" spans="1:19" ht="18">
      <c r="A32" s="339"/>
      <c r="B32" s="340"/>
      <c r="C32" s="341"/>
      <c r="D32" s="143">
        <v>4</v>
      </c>
      <c r="E32" s="143">
        <v>7</v>
      </c>
      <c r="F32" s="143">
        <v>12</v>
      </c>
      <c r="G32" s="143">
        <v>5</v>
      </c>
      <c r="H32" s="143">
        <v>35</v>
      </c>
      <c r="I32" s="143">
        <v>47</v>
      </c>
      <c r="J32" s="143">
        <v>74</v>
      </c>
      <c r="K32" s="143">
        <v>72</v>
      </c>
      <c r="L32" s="143">
        <v>100</v>
      </c>
      <c r="M32" s="144">
        <v>71</v>
      </c>
      <c r="N32" s="144">
        <v>49</v>
      </c>
      <c r="O32" s="143">
        <v>37</v>
      </c>
      <c r="P32" s="208">
        <f>SUM(D32:O32)</f>
        <v>513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336" t="s">
        <v>283</v>
      </c>
      <c r="B34" s="337"/>
      <c r="C34" s="338"/>
      <c r="D34" s="204" t="s">
        <v>50</v>
      </c>
      <c r="E34" s="204" t="s">
        <v>51</v>
      </c>
      <c r="F34" s="204" t="s">
        <v>52</v>
      </c>
      <c r="G34" s="204" t="s">
        <v>53</v>
      </c>
      <c r="H34" s="204" t="s">
        <v>54</v>
      </c>
      <c r="I34" s="204" t="s">
        <v>55</v>
      </c>
      <c r="J34" s="204" t="s">
        <v>56</v>
      </c>
      <c r="K34" s="204" t="s">
        <v>57</v>
      </c>
      <c r="L34" s="204" t="s">
        <v>58</v>
      </c>
      <c r="M34" s="204" t="s">
        <v>59</v>
      </c>
      <c r="N34" s="204" t="s">
        <v>60</v>
      </c>
      <c r="O34" s="204" t="s">
        <v>61</v>
      </c>
      <c r="P34" s="205" t="s">
        <v>62</v>
      </c>
      <c r="Q34" s="17"/>
      <c r="R34" s="1"/>
      <c r="S34" s="24"/>
    </row>
    <row r="35" spans="1:19" ht="15.75">
      <c r="A35" s="339"/>
      <c r="B35" s="340"/>
      <c r="C35" s="341"/>
      <c r="D35" s="158">
        <f>'جدول رقم(1)2013'!C7</f>
        <v>4</v>
      </c>
      <c r="E35" s="158">
        <f>'جدول رقم(1)2013'!D7</f>
        <v>8</v>
      </c>
      <c r="F35" s="158">
        <f>'جدول رقم(1)2013'!E7</f>
        <v>12</v>
      </c>
      <c r="G35" s="158">
        <f>'جدول رقم(1)2013'!F7</f>
        <v>7</v>
      </c>
      <c r="H35" s="158">
        <f>'جدول رقم(1)2013'!G7</f>
        <v>44</v>
      </c>
      <c r="I35" s="158">
        <f>'جدول رقم(1)2013'!H7</f>
        <v>55</v>
      </c>
      <c r="J35" s="158">
        <f>'جدول رقم(1)2013'!I7</f>
        <v>76</v>
      </c>
      <c r="K35" s="158">
        <f>'جدول رقم(1)2013'!J7</f>
        <v>99</v>
      </c>
      <c r="L35" s="158">
        <f>'جدول رقم(1)2013'!K7</f>
        <v>269</v>
      </c>
      <c r="M35" s="158">
        <f>'جدول رقم(1)2013'!L7</f>
        <v>168</v>
      </c>
      <c r="N35" s="158">
        <f>'جدول رقم(1)2013'!M7</f>
        <v>128</v>
      </c>
      <c r="O35" s="158">
        <f>'جدول رقم(1)2013'!N7</f>
        <v>271</v>
      </c>
      <c r="P35" s="209">
        <f>SUM(D35:O35)</f>
        <v>1141</v>
      </c>
      <c r="Q35" s="31">
        <v>21</v>
      </c>
      <c r="R35" s="1"/>
      <c r="S35" s="24"/>
    </row>
  </sheetData>
  <sheetProtection password="CC06" sheet="1" objects="1" scenarios="1"/>
  <mergeCells count="142">
    <mergeCell ref="P3:Q4"/>
    <mergeCell ref="D4:E4"/>
    <mergeCell ref="F4:G4"/>
    <mergeCell ref="H4:I4"/>
    <mergeCell ref="J4:K4"/>
    <mergeCell ref="L4:M4"/>
    <mergeCell ref="N4:O4"/>
    <mergeCell ref="A1:D1"/>
    <mergeCell ref="E1:S1"/>
    <mergeCell ref="A2:B2"/>
    <mergeCell ref="E2:S2"/>
    <mergeCell ref="A3:A5"/>
    <mergeCell ref="B3:B5"/>
    <mergeCell ref="D3:E3"/>
    <mergeCell ref="F3:G3"/>
    <mergeCell ref="H3:K3"/>
    <mergeCell ref="L3:O3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9" orientation="landscape" r:id="rId1"/>
  <colBreaks count="1" manualBreakCount="1">
    <brk id="17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5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202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19"/>
      <c r="S3" s="119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19"/>
      <c r="S4" s="119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19"/>
      <c r="S5" s="119"/>
    </row>
    <row r="6" spans="1:19" ht="15.75">
      <c r="A6" s="5" t="s">
        <v>19</v>
      </c>
      <c r="B6" s="6" t="s">
        <v>20</v>
      </c>
      <c r="C6" s="37">
        <f>SUM(C7:C14)</f>
        <v>7780.2969999999996</v>
      </c>
      <c r="D6" s="411">
        <f>SUM(D7:E14)</f>
        <v>25984.280000000002</v>
      </c>
      <c r="E6" s="412"/>
      <c r="F6" s="411">
        <f t="shared" ref="F6" si="0">SUM(F7:G14)</f>
        <v>9449.7250000000004</v>
      </c>
      <c r="G6" s="412"/>
      <c r="H6" s="411">
        <f t="shared" ref="H6" si="1">SUM(H7:I14)</f>
        <v>26526.429000000004</v>
      </c>
      <c r="I6" s="412"/>
      <c r="J6" s="411">
        <f t="shared" ref="J6" si="2">SUM(J7:K14)</f>
        <v>26546.627</v>
      </c>
      <c r="K6" s="412"/>
      <c r="L6" s="413">
        <f t="shared" ref="L6" si="3">SUM(L7:M14)</f>
        <v>27358.444000000003</v>
      </c>
      <c r="M6" s="414"/>
      <c r="N6" s="413">
        <f t="shared" ref="N6" si="4">SUM(N7:O14)</f>
        <v>24558</v>
      </c>
      <c r="O6" s="414"/>
      <c r="P6" s="35">
        <f>(N6/H6-1)*100</f>
        <v>-7.4206332107499389</v>
      </c>
      <c r="Q6" s="35">
        <f>(N6/J6-1)*100</f>
        <v>-7.4910722179507001</v>
      </c>
      <c r="R6" s="7"/>
      <c r="S6" s="8"/>
    </row>
    <row r="7" spans="1:19" ht="15.75">
      <c r="A7" s="9"/>
      <c r="B7" s="10" t="s">
        <v>21</v>
      </c>
      <c r="C7" s="122">
        <f>'نفقات فعلية 2010'!C31</f>
        <v>4136.0749999999998</v>
      </c>
      <c r="D7" s="378">
        <f>'منقح 2011'!C31</f>
        <v>13901</v>
      </c>
      <c r="E7" s="379"/>
      <c r="F7" s="378">
        <f>'نفقات فعلية 2011'!C31</f>
        <v>4943.4440000000004</v>
      </c>
      <c r="G7" s="379"/>
      <c r="H7" s="380">
        <f>'مصدق 2012'!C34</f>
        <v>14443.15</v>
      </c>
      <c r="I7" s="381"/>
      <c r="J7" s="380">
        <f>'منقح 2012'!C34</f>
        <v>14463.348</v>
      </c>
      <c r="K7" s="381"/>
      <c r="L7" s="350">
        <f>'مقترح 2013'!C35</f>
        <v>14505.152</v>
      </c>
      <c r="M7" s="351"/>
      <c r="N7" s="350">
        <f>متفق2013!C35</f>
        <v>14293</v>
      </c>
      <c r="O7" s="351"/>
      <c r="P7" s="35">
        <f t="shared" ref="P7:P16" si="5">(N7/H7-1)*100</f>
        <v>-1.039593163541197</v>
      </c>
      <c r="Q7" s="35">
        <f t="shared" ref="Q7:Q16" si="6">(N7/J7-1)*100</f>
        <v>-1.1777909236506012</v>
      </c>
      <c r="R7" s="7"/>
      <c r="S7" s="377"/>
    </row>
    <row r="8" spans="1:19" ht="15.75">
      <c r="A8" s="11"/>
      <c r="B8" s="10" t="s">
        <v>22</v>
      </c>
      <c r="C8" s="122">
        <f>'نفقات فعلية 2010'!D31</f>
        <v>2643.14</v>
      </c>
      <c r="D8" s="378">
        <f>'منقح 2011'!D31</f>
        <v>10599.557000000001</v>
      </c>
      <c r="E8" s="379"/>
      <c r="F8" s="378">
        <f>'نفقات فعلية 2011'!D31</f>
        <v>3850.9789999999998</v>
      </c>
      <c r="G8" s="379"/>
      <c r="H8" s="380">
        <f>'مصدق 2012'!D34</f>
        <v>10599.557000000001</v>
      </c>
      <c r="I8" s="381"/>
      <c r="J8" s="380">
        <f>'منقح 2012'!D34</f>
        <v>10499.557000000001</v>
      </c>
      <c r="K8" s="381"/>
      <c r="L8" s="350">
        <f>'مقترح 2013'!D35</f>
        <v>11171.182000000001</v>
      </c>
      <c r="M8" s="351"/>
      <c r="N8" s="350">
        <f>متفق2013!D35</f>
        <v>9587</v>
      </c>
      <c r="O8" s="351"/>
      <c r="P8" s="35">
        <f t="shared" si="5"/>
        <v>-9.5528237642384504</v>
      </c>
      <c r="Q8" s="35">
        <f t="shared" si="6"/>
        <v>-8.6913857413222324</v>
      </c>
      <c r="R8" s="7"/>
      <c r="S8" s="377"/>
    </row>
    <row r="9" spans="1:19" ht="15.75">
      <c r="A9" s="11"/>
      <c r="B9" s="10" t="s">
        <v>23</v>
      </c>
      <c r="C9" s="122">
        <f>'نفقات فعلية 2010'!E31</f>
        <v>0</v>
      </c>
      <c r="D9" s="378">
        <f>'منقح 2011'!E31</f>
        <v>0</v>
      </c>
      <c r="E9" s="379"/>
      <c r="F9" s="378">
        <f>'نفقات فعلية 2011'!E31</f>
        <v>0</v>
      </c>
      <c r="G9" s="379"/>
      <c r="H9" s="380">
        <f>'مصدق 2012'!E34</f>
        <v>0</v>
      </c>
      <c r="I9" s="381"/>
      <c r="J9" s="380">
        <f>'منقح 2012'!E34</f>
        <v>0</v>
      </c>
      <c r="K9" s="381"/>
      <c r="L9" s="350">
        <f>'مقترح 2013'!E35</f>
        <v>0</v>
      </c>
      <c r="M9" s="351"/>
      <c r="N9" s="350">
        <f>متفق2013!E35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2">
        <f>'نفقات فعلية 2010'!F31</f>
        <v>0</v>
      </c>
      <c r="D10" s="378">
        <f>'منقح 2011'!F31</f>
        <v>0</v>
      </c>
      <c r="E10" s="379"/>
      <c r="F10" s="378">
        <f>'نفقات فعلية 2011'!F31</f>
        <v>0</v>
      </c>
      <c r="G10" s="379"/>
      <c r="H10" s="380">
        <f>'مصدق 2012'!F34</f>
        <v>0</v>
      </c>
      <c r="I10" s="381"/>
      <c r="J10" s="380">
        <f>'منقح 2012'!F34</f>
        <v>0</v>
      </c>
      <c r="K10" s="381"/>
      <c r="L10" s="350">
        <f>'مقترح 2013'!F35</f>
        <v>0</v>
      </c>
      <c r="M10" s="351"/>
      <c r="N10" s="350">
        <f>متفق2013!F35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22">
        <f>'نفقات فعلية 2010'!G31</f>
        <v>0</v>
      </c>
      <c r="D11" s="378">
        <f>'منقح 2011'!G31</f>
        <v>0</v>
      </c>
      <c r="E11" s="379"/>
      <c r="F11" s="378">
        <f>'نفقات فعلية 2011'!G31</f>
        <v>0</v>
      </c>
      <c r="G11" s="379"/>
      <c r="H11" s="380">
        <f>'مصدق 2012'!G34</f>
        <v>0</v>
      </c>
      <c r="I11" s="381"/>
      <c r="J11" s="380">
        <f>'منقح 2012'!G34</f>
        <v>0</v>
      </c>
      <c r="K11" s="381"/>
      <c r="L11" s="350">
        <f>'مقترح 2013'!G35</f>
        <v>0</v>
      </c>
      <c r="M11" s="351"/>
      <c r="N11" s="350">
        <f>متفق2013!G35</f>
        <v>0</v>
      </c>
      <c r="O11" s="351"/>
      <c r="P11" s="35" t="e">
        <f t="shared" si="5"/>
        <v>#DIV/0!</v>
      </c>
      <c r="Q11" s="35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122">
        <f>'نفقات فعلية 2010'!H31</f>
        <v>0</v>
      </c>
      <c r="D12" s="378">
        <f>'منقح 2011'!H31</f>
        <v>0</v>
      </c>
      <c r="E12" s="379"/>
      <c r="F12" s="378">
        <f>'نفقات فعلية 2011'!H31</f>
        <v>0</v>
      </c>
      <c r="G12" s="379"/>
      <c r="H12" s="380">
        <f>'مصدق 2012'!H34</f>
        <v>0</v>
      </c>
      <c r="I12" s="381"/>
      <c r="J12" s="380">
        <f>'منقح 2012'!H34</f>
        <v>0</v>
      </c>
      <c r="K12" s="381"/>
      <c r="L12" s="350">
        <f>'مقترح 2013'!H35</f>
        <v>0</v>
      </c>
      <c r="M12" s="351"/>
      <c r="N12" s="350">
        <f>متفق2013!H35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2">
        <f>'نفقات فعلية 2010'!I31</f>
        <v>24.95</v>
      </c>
      <c r="D13" s="378">
        <f>'منقح 2011'!I31</f>
        <v>122.61199999999999</v>
      </c>
      <c r="E13" s="379"/>
      <c r="F13" s="378">
        <f>'نفقات فعلية 2011'!I31</f>
        <v>107.4</v>
      </c>
      <c r="G13" s="379"/>
      <c r="H13" s="380">
        <f>'مصدق 2012'!I34</f>
        <v>122.61199999999999</v>
      </c>
      <c r="I13" s="381"/>
      <c r="J13" s="380">
        <f>'منقح 2012'!I34</f>
        <v>222.61199999999999</v>
      </c>
      <c r="K13" s="381"/>
      <c r="L13" s="350">
        <f>'مقترح 2013'!I35</f>
        <v>320</v>
      </c>
      <c r="M13" s="351"/>
      <c r="N13" s="350">
        <f>متفق2013!I35</f>
        <v>178</v>
      </c>
      <c r="O13" s="351"/>
      <c r="P13" s="35">
        <f t="shared" si="5"/>
        <v>45.173392490131484</v>
      </c>
      <c r="Q13" s="35">
        <f t="shared" si="6"/>
        <v>-20.040249402547929</v>
      </c>
      <c r="R13" s="7"/>
      <c r="S13" s="377"/>
    </row>
    <row r="14" spans="1:19" ht="15.75">
      <c r="A14" s="11"/>
      <c r="B14" s="12" t="s">
        <v>28</v>
      </c>
      <c r="C14" s="122">
        <f>'نفقات فعلية 2010'!J31</f>
        <v>976.13199999999995</v>
      </c>
      <c r="D14" s="378">
        <f>'منقح 2011'!J31</f>
        <v>1361.1110000000001</v>
      </c>
      <c r="E14" s="379"/>
      <c r="F14" s="378">
        <f>'نفقات فعلية 2011'!J31</f>
        <v>547.90200000000004</v>
      </c>
      <c r="G14" s="379"/>
      <c r="H14" s="380">
        <f>'مصدق 2012'!J34</f>
        <v>1361.11</v>
      </c>
      <c r="I14" s="381"/>
      <c r="J14" s="380">
        <f>'منقح 2012'!J34</f>
        <v>1361.11</v>
      </c>
      <c r="K14" s="381"/>
      <c r="L14" s="350">
        <f>'مقترح 2013'!J35</f>
        <v>1362.11</v>
      </c>
      <c r="M14" s="351"/>
      <c r="N14" s="350">
        <f>متفق2013!J35</f>
        <v>500</v>
      </c>
      <c r="O14" s="351"/>
      <c r="P14" s="35">
        <f t="shared" si="5"/>
        <v>-63.26527613491929</v>
      </c>
      <c r="Q14" s="35">
        <f t="shared" si="6"/>
        <v>-63.26527613491929</v>
      </c>
      <c r="R14" s="7"/>
      <c r="S14" s="377"/>
    </row>
    <row r="15" spans="1:19" ht="15.75">
      <c r="A15" s="5" t="s">
        <v>29</v>
      </c>
      <c r="B15" s="13" t="s">
        <v>30</v>
      </c>
      <c r="C15" s="121">
        <f>'نفقات فعلية 2010'!N31</f>
        <v>150.55000000000001</v>
      </c>
      <c r="D15" s="382">
        <f>'منقح 2011'!N31</f>
        <v>10850</v>
      </c>
      <c r="E15" s="383"/>
      <c r="F15" s="382">
        <f>'نفقات فعلية 2011'!N31</f>
        <v>146.99799999999999</v>
      </c>
      <c r="G15" s="383"/>
      <c r="H15" s="396">
        <f>'مصدق 2012'!N34</f>
        <v>8400</v>
      </c>
      <c r="I15" s="397"/>
      <c r="J15" s="396">
        <f>'منقح 2012'!N34</f>
        <v>8400</v>
      </c>
      <c r="K15" s="397"/>
      <c r="L15" s="365">
        <f>'مقترح 2013'!N35</f>
        <v>248200</v>
      </c>
      <c r="M15" s="366"/>
      <c r="N15" s="365">
        <f>متفق2013!N35</f>
        <v>248200</v>
      </c>
      <c r="O15" s="366"/>
      <c r="P15" s="35">
        <f t="shared" si="5"/>
        <v>2854.7619047619046</v>
      </c>
      <c r="Q15" s="35">
        <f t="shared" si="6"/>
        <v>2854.7619047619046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7930.8469999999998</v>
      </c>
      <c r="D16" s="411">
        <f>D6+D15</f>
        <v>36834.28</v>
      </c>
      <c r="E16" s="412"/>
      <c r="F16" s="411">
        <f t="shared" ref="F16" si="7">F6+F15</f>
        <v>9596.723</v>
      </c>
      <c r="G16" s="412"/>
      <c r="H16" s="411">
        <f t="shared" ref="H16" si="8">H6+H15</f>
        <v>34926.429000000004</v>
      </c>
      <c r="I16" s="412"/>
      <c r="J16" s="411">
        <f t="shared" ref="J16" si="9">J6+J15</f>
        <v>34946.627</v>
      </c>
      <c r="K16" s="412"/>
      <c r="L16" s="413">
        <f t="shared" ref="L16" si="10">L6+L15</f>
        <v>275558.44400000002</v>
      </c>
      <c r="M16" s="414"/>
      <c r="N16" s="413">
        <f t="shared" ref="N16" si="11">N6+N15</f>
        <v>272758</v>
      </c>
      <c r="O16" s="414"/>
      <c r="P16" s="35">
        <f t="shared" si="5"/>
        <v>680.95015095874805</v>
      </c>
      <c r="Q16" s="35">
        <f t="shared" si="6"/>
        <v>680.49878747954699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19"/>
      <c r="N18" s="119"/>
      <c r="O18" s="119"/>
      <c r="P18" s="119"/>
      <c r="Q18" s="367"/>
      <c r="R18" s="119"/>
      <c r="S18" s="119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19"/>
      <c r="N19" s="119"/>
      <c r="O19" s="119"/>
      <c r="P19" s="119"/>
      <c r="Q19" s="367"/>
      <c r="R19" s="119"/>
      <c r="S19" s="119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0" t="s">
        <v>40</v>
      </c>
      <c r="M20" s="119"/>
      <c r="N20" s="26"/>
      <c r="O20" s="26"/>
      <c r="P20" s="26"/>
      <c r="Q20" s="25"/>
      <c r="R20" s="119"/>
      <c r="S20" s="119"/>
    </row>
    <row r="21" spans="1:19" ht="15.75">
      <c r="A21" s="15" t="s">
        <v>19</v>
      </c>
      <c r="B21" s="343" t="s">
        <v>41</v>
      </c>
      <c r="C21" s="344"/>
      <c r="D21" s="348">
        <f>'ايراد فعلي 2010'!C31</f>
        <v>22.555</v>
      </c>
      <c r="E21" s="349"/>
      <c r="F21" s="350">
        <f>ايرادفعلي2011!C31</f>
        <v>27.405999999999999</v>
      </c>
      <c r="G21" s="351"/>
      <c r="H21" s="350">
        <f>مخطط2012!C31</f>
        <v>30</v>
      </c>
      <c r="I21" s="351"/>
      <c r="J21" s="334">
        <f>مخطط2013!C34</f>
        <v>50</v>
      </c>
      <c r="K21" s="335"/>
      <c r="L21" s="36">
        <f>(J21/H21-1)*100</f>
        <v>66.666666666666671</v>
      </c>
      <c r="M21" s="119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2010'!D31</f>
        <v>0</v>
      </c>
      <c r="E22" s="349"/>
      <c r="F22" s="350">
        <f>ايرادفعلي2011!D31</f>
        <v>0</v>
      </c>
      <c r="G22" s="351"/>
      <c r="H22" s="350">
        <f>مخطط2012!D31</f>
        <v>0</v>
      </c>
      <c r="I22" s="351"/>
      <c r="J22" s="334">
        <f>مخطط2013!D34</f>
        <v>0</v>
      </c>
      <c r="K22" s="335"/>
      <c r="L22" s="36" t="e">
        <f t="shared" ref="L22:L26" si="12">(J22/H22-1)*100</f>
        <v>#DIV/0!</v>
      </c>
      <c r="M22" s="119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2010'!E31</f>
        <v>0</v>
      </c>
      <c r="E23" s="349"/>
      <c r="F23" s="350">
        <f>ايرادفعلي2011!E31</f>
        <v>0</v>
      </c>
      <c r="G23" s="351"/>
      <c r="H23" s="350">
        <f>مخطط2012!E31</f>
        <v>0</v>
      </c>
      <c r="I23" s="351"/>
      <c r="J23" s="334">
        <f>مخطط2013!E34</f>
        <v>0</v>
      </c>
      <c r="K23" s="335"/>
      <c r="L23" s="36" t="e">
        <f t="shared" si="12"/>
        <v>#DIV/0!</v>
      </c>
      <c r="M23" s="119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2010'!F31</f>
        <v>125.652</v>
      </c>
      <c r="E24" s="349"/>
      <c r="F24" s="350">
        <f>ايرادفعلي2011!F31</f>
        <v>32.158000000000001</v>
      </c>
      <c r="G24" s="351"/>
      <c r="H24" s="350">
        <f>مخطط2012!F31</f>
        <v>130</v>
      </c>
      <c r="I24" s="351"/>
      <c r="J24" s="334">
        <f>مخطط2013!F34</f>
        <v>58</v>
      </c>
      <c r="K24" s="335"/>
      <c r="L24" s="36">
        <f t="shared" si="12"/>
        <v>-55.384615384615387</v>
      </c>
      <c r="M24" s="119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2010'!G31</f>
        <v>0</v>
      </c>
      <c r="E25" s="349"/>
      <c r="F25" s="350">
        <f>ايرادفعلي2011!G31</f>
        <v>0</v>
      </c>
      <c r="G25" s="351"/>
      <c r="H25" s="350">
        <f>مخطط2012!G31</f>
        <v>0</v>
      </c>
      <c r="I25" s="351"/>
      <c r="J25" s="334">
        <f>مخطط2013!G34</f>
        <v>0</v>
      </c>
      <c r="K25" s="335"/>
      <c r="L25" s="36" t="e">
        <f t="shared" si="12"/>
        <v>#DIV/0!</v>
      </c>
      <c r="M25" s="119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148.20699999999999</v>
      </c>
      <c r="E26" s="427"/>
      <c r="F26" s="426">
        <f t="shared" ref="F26" si="13">SUM(F21:G25)</f>
        <v>59.564</v>
      </c>
      <c r="G26" s="427"/>
      <c r="H26" s="426">
        <f t="shared" ref="H26" si="14">SUM(H21:I25)</f>
        <v>160</v>
      </c>
      <c r="I26" s="427"/>
      <c r="J26" s="426">
        <f t="shared" ref="J26" si="15">SUM(J21:K25)</f>
        <v>108</v>
      </c>
      <c r="K26" s="427"/>
      <c r="L26" s="36">
        <f t="shared" si="12"/>
        <v>-32.499999999999993</v>
      </c>
      <c r="M26" s="119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8">
      <c r="A29" s="420"/>
      <c r="B29" s="421"/>
      <c r="C29" s="422"/>
      <c r="D29" s="143">
        <v>4</v>
      </c>
      <c r="E29" s="143">
        <v>7</v>
      </c>
      <c r="F29" s="143">
        <v>8</v>
      </c>
      <c r="G29" s="143">
        <v>10</v>
      </c>
      <c r="H29" s="143">
        <v>16</v>
      </c>
      <c r="I29" s="143">
        <v>17</v>
      </c>
      <c r="J29" s="143">
        <v>22</v>
      </c>
      <c r="K29" s="143">
        <v>47</v>
      </c>
      <c r="L29" s="143">
        <v>30</v>
      </c>
      <c r="M29" s="143">
        <v>31</v>
      </c>
      <c r="N29" s="144">
        <v>11</v>
      </c>
      <c r="O29" s="144">
        <v>11</v>
      </c>
      <c r="P29" s="162">
        <f>SUM(D29:O29)</f>
        <v>214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8">
      <c r="A32" s="420"/>
      <c r="B32" s="421"/>
      <c r="C32" s="422"/>
      <c r="D32" s="143">
        <v>4</v>
      </c>
      <c r="E32" s="143">
        <v>7</v>
      </c>
      <c r="F32" s="143">
        <v>10</v>
      </c>
      <c r="G32" s="143">
        <v>8</v>
      </c>
      <c r="H32" s="143">
        <v>16</v>
      </c>
      <c r="I32" s="143">
        <v>17</v>
      </c>
      <c r="J32" s="143">
        <v>22</v>
      </c>
      <c r="K32" s="143">
        <v>47</v>
      </c>
      <c r="L32" s="143">
        <v>30</v>
      </c>
      <c r="M32" s="143">
        <v>31</v>
      </c>
      <c r="N32" s="144">
        <v>11</v>
      </c>
      <c r="O32" s="144">
        <v>11</v>
      </c>
      <c r="P32" s="141">
        <f>SUM(D32:O32)</f>
        <v>214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رقم(1)2013'!C31</f>
        <v>4</v>
      </c>
      <c r="E35" s="158">
        <f>'جدول رقم(1)2013'!D31</f>
        <v>7</v>
      </c>
      <c r="F35" s="158">
        <f>'جدول رقم(1)2013'!E31</f>
        <v>10</v>
      </c>
      <c r="G35" s="158">
        <f>'جدول رقم(1)2013'!F31</f>
        <v>9</v>
      </c>
      <c r="H35" s="158">
        <f>'جدول رقم(1)2013'!G31</f>
        <v>17</v>
      </c>
      <c r="I35" s="158">
        <f>'جدول رقم(1)2013'!H31</f>
        <v>18</v>
      </c>
      <c r="J35" s="158">
        <f>'جدول رقم(1)2013'!I31</f>
        <v>21</v>
      </c>
      <c r="K35" s="158">
        <f>'جدول رقم(1)2013'!J31</f>
        <v>35</v>
      </c>
      <c r="L35" s="158">
        <f>'جدول رقم(1)2013'!K31</f>
        <v>41</v>
      </c>
      <c r="M35" s="158">
        <f>'جدول رقم(1)2013'!L31</f>
        <v>31</v>
      </c>
      <c r="N35" s="158">
        <f>'جدول رقم(1)2013'!M31</f>
        <v>9</v>
      </c>
      <c r="O35" s="158">
        <f>'جدول رقم(1)2013'!N31</f>
        <v>18</v>
      </c>
      <c r="P35" s="159">
        <f>SUM(D35:O35)</f>
        <v>220</v>
      </c>
      <c r="Q35" s="31">
        <v>48</v>
      </c>
      <c r="R35" s="1"/>
      <c r="S35" s="24"/>
    </row>
  </sheetData>
  <sheetProtection password="CC06" sheet="1" objects="1" scenarios="1"/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5" workbookViewId="0">
      <selection activeCell="D36" sqref="D36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204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19"/>
      <c r="S3" s="119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19"/>
      <c r="S4" s="119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19"/>
      <c r="S5" s="119"/>
    </row>
    <row r="6" spans="1:19" ht="15.75">
      <c r="A6" s="5" t="s">
        <v>19</v>
      </c>
      <c r="B6" s="6" t="s">
        <v>20</v>
      </c>
      <c r="C6" s="37">
        <f>SUM(C7:C14)</f>
        <v>7610.2550000000001</v>
      </c>
      <c r="D6" s="411">
        <f>SUM(D7:E14)</f>
        <v>12799.09</v>
      </c>
      <c r="E6" s="412"/>
      <c r="F6" s="411">
        <f t="shared" ref="F6" si="0">SUM(F7:G14)</f>
        <v>9982.35</v>
      </c>
      <c r="G6" s="412"/>
      <c r="H6" s="411">
        <f t="shared" ref="H6" si="1">SUM(H7:I14)</f>
        <v>12345.202999999998</v>
      </c>
      <c r="I6" s="412"/>
      <c r="J6" s="411">
        <f t="shared" ref="J6" si="2">SUM(J7:K14)</f>
        <v>15384.113999999998</v>
      </c>
      <c r="K6" s="412"/>
      <c r="L6" s="413">
        <f t="shared" ref="L6" si="3">SUM(L7:M14)</f>
        <v>48023.076000000001</v>
      </c>
      <c r="M6" s="414"/>
      <c r="N6" s="413">
        <f t="shared" ref="N6" si="4">SUM(N7:O14)</f>
        <v>16951</v>
      </c>
      <c r="O6" s="414"/>
      <c r="P6" s="35">
        <f>(N6/H6-1)*100</f>
        <v>37.308394199755178</v>
      </c>
      <c r="Q6" s="35">
        <f>(N6/J6-1)*100</f>
        <v>10.185090932113482</v>
      </c>
      <c r="R6" s="7"/>
      <c r="S6" s="8"/>
    </row>
    <row r="7" spans="1:19" ht="15.75">
      <c r="A7" s="9"/>
      <c r="B7" s="10" t="s">
        <v>21</v>
      </c>
      <c r="C7" s="122">
        <f>'نفقات فعلية 2010'!C32</f>
        <v>5771.143</v>
      </c>
      <c r="D7" s="378">
        <f>'منقح 2011'!C32</f>
        <v>9560.4240000000009</v>
      </c>
      <c r="E7" s="379"/>
      <c r="F7" s="378">
        <f>'نفقات فعلية 2011'!C32</f>
        <v>7014.375</v>
      </c>
      <c r="G7" s="379"/>
      <c r="H7" s="380">
        <f>'مصدق 2012'!C35</f>
        <v>10567.537</v>
      </c>
      <c r="I7" s="381"/>
      <c r="J7" s="380">
        <f>'منقح 2012'!C35</f>
        <v>11006.448</v>
      </c>
      <c r="K7" s="381"/>
      <c r="L7" s="350">
        <f>'مقترح 2013'!C36</f>
        <v>18158.076000000001</v>
      </c>
      <c r="M7" s="351"/>
      <c r="N7" s="350">
        <f>متفق2013!C36</f>
        <v>12646</v>
      </c>
      <c r="O7" s="351"/>
      <c r="P7" s="35">
        <f t="shared" ref="P7:P16" si="5">(N7/H7-1)*100</f>
        <v>19.668376841263946</v>
      </c>
      <c r="Q7" s="35">
        <f t="shared" ref="Q7:Q16" si="6">(N7/J7-1)*100</f>
        <v>14.896286249660196</v>
      </c>
      <c r="R7" s="7"/>
      <c r="S7" s="377"/>
    </row>
    <row r="8" spans="1:19" ht="15.75">
      <c r="A8" s="11"/>
      <c r="B8" s="10" t="s">
        <v>22</v>
      </c>
      <c r="C8" s="122">
        <f>'نفقات فعلية 2010'!D32</f>
        <v>1170.7550000000001</v>
      </c>
      <c r="D8" s="378">
        <f>'منقح 2011'!D32</f>
        <v>1840.335</v>
      </c>
      <c r="E8" s="379"/>
      <c r="F8" s="378">
        <f>'نفقات فعلية 2011'!D32</f>
        <v>1595.751</v>
      </c>
      <c r="G8" s="379"/>
      <c r="H8" s="380">
        <f>'مصدق 2012'!D35</f>
        <v>1062.335</v>
      </c>
      <c r="I8" s="381"/>
      <c r="J8" s="380">
        <f>'منقح 2012'!D35</f>
        <v>2647.335</v>
      </c>
      <c r="K8" s="381"/>
      <c r="L8" s="350">
        <f>'مقترح 2013'!D36</f>
        <v>19640</v>
      </c>
      <c r="M8" s="351"/>
      <c r="N8" s="350">
        <f>متفق2013!D36</f>
        <v>2647</v>
      </c>
      <c r="O8" s="351"/>
      <c r="P8" s="35">
        <f t="shared" si="5"/>
        <v>149.16810610588936</v>
      </c>
      <c r="Q8" s="35">
        <f t="shared" si="6"/>
        <v>-1.2654235297004934E-2</v>
      </c>
      <c r="R8" s="7"/>
      <c r="S8" s="377"/>
    </row>
    <row r="9" spans="1:19" ht="15.75">
      <c r="A9" s="11"/>
      <c r="B9" s="10" t="s">
        <v>23</v>
      </c>
      <c r="C9" s="122">
        <f>'نفقات فعلية 2010'!E32</f>
        <v>0</v>
      </c>
      <c r="D9" s="378">
        <f>'منقح 2011'!E32</f>
        <v>0</v>
      </c>
      <c r="E9" s="379"/>
      <c r="F9" s="378">
        <f>'نفقات فعلية 2011'!E32</f>
        <v>0</v>
      </c>
      <c r="G9" s="379"/>
      <c r="H9" s="380">
        <f>'مصدق 2012'!E35</f>
        <v>0</v>
      </c>
      <c r="I9" s="381"/>
      <c r="J9" s="380">
        <f>'منقح 2012'!E35</f>
        <v>0</v>
      </c>
      <c r="K9" s="381"/>
      <c r="L9" s="350">
        <f>'مقترح 2013'!E36</f>
        <v>0</v>
      </c>
      <c r="M9" s="351"/>
      <c r="N9" s="350">
        <f>متفق2013!E36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2">
        <f>'نفقات فعلية 2010'!F32</f>
        <v>0</v>
      </c>
      <c r="D10" s="378">
        <f>'منقح 2011'!F32</f>
        <v>0</v>
      </c>
      <c r="E10" s="379"/>
      <c r="F10" s="378">
        <f>'نفقات فعلية 2011'!F32</f>
        <v>0</v>
      </c>
      <c r="G10" s="379"/>
      <c r="H10" s="380">
        <f>'مصدق 2012'!F35</f>
        <v>0</v>
      </c>
      <c r="I10" s="381"/>
      <c r="J10" s="380">
        <f>'منقح 2012'!F35</f>
        <v>0</v>
      </c>
      <c r="K10" s="381"/>
      <c r="L10" s="350">
        <f>'مقترح 2013'!F36</f>
        <v>0</v>
      </c>
      <c r="M10" s="351"/>
      <c r="N10" s="350">
        <f>متفق2013!F36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22">
        <f>'نفقات فعلية 2010'!G32</f>
        <v>0</v>
      </c>
      <c r="D11" s="378">
        <f>'منقح 2011'!G32</f>
        <v>0</v>
      </c>
      <c r="E11" s="379"/>
      <c r="F11" s="378">
        <f>'نفقات فعلية 2011'!G32</f>
        <v>0</v>
      </c>
      <c r="G11" s="379"/>
      <c r="H11" s="380">
        <f>'مصدق 2012'!G35</f>
        <v>0</v>
      </c>
      <c r="I11" s="381"/>
      <c r="J11" s="380">
        <f>'منقح 2012'!G35</f>
        <v>0</v>
      </c>
      <c r="K11" s="381"/>
      <c r="L11" s="350">
        <f>'مقترح 2013'!G36</f>
        <v>925</v>
      </c>
      <c r="M11" s="351"/>
      <c r="N11" s="350">
        <f>متفق2013!G36</f>
        <v>0</v>
      </c>
      <c r="O11" s="351"/>
      <c r="P11" s="35" t="e">
        <f t="shared" si="5"/>
        <v>#DIV/0!</v>
      </c>
      <c r="Q11" s="35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122">
        <f>'نفقات فعلية 2010'!H32</f>
        <v>0</v>
      </c>
      <c r="D12" s="378">
        <f>'منقح 2011'!H32</f>
        <v>0</v>
      </c>
      <c r="E12" s="379"/>
      <c r="F12" s="378">
        <f>'نفقات فعلية 2011'!H32</f>
        <v>0</v>
      </c>
      <c r="G12" s="379"/>
      <c r="H12" s="380">
        <f>'مصدق 2012'!H35</f>
        <v>0</v>
      </c>
      <c r="I12" s="381"/>
      <c r="J12" s="380">
        <f>'منقح 2012'!H35</f>
        <v>0</v>
      </c>
      <c r="K12" s="381"/>
      <c r="L12" s="350">
        <f>'مقترح 2013'!H36</f>
        <v>250</v>
      </c>
      <c r="M12" s="351"/>
      <c r="N12" s="350">
        <f>متفق2013!H36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2">
        <f>'نفقات فعلية 2010'!I32</f>
        <v>378.61500000000001</v>
      </c>
      <c r="D13" s="378">
        <f>'منقح 2011'!I32</f>
        <v>633.39800000000002</v>
      </c>
      <c r="E13" s="379"/>
      <c r="F13" s="378">
        <f>'نفقات فعلية 2011'!I32</f>
        <v>627.28899999999999</v>
      </c>
      <c r="G13" s="379"/>
      <c r="H13" s="380">
        <f>'مصدق 2012'!I35</f>
        <v>427.39800000000002</v>
      </c>
      <c r="I13" s="381"/>
      <c r="J13" s="380">
        <f>'منقح 2012'!I35</f>
        <v>907.39800000000002</v>
      </c>
      <c r="K13" s="381"/>
      <c r="L13" s="350">
        <f>'مقترح 2013'!I36</f>
        <v>2250</v>
      </c>
      <c r="M13" s="351"/>
      <c r="N13" s="350">
        <f>متفق2013!I36</f>
        <v>1408</v>
      </c>
      <c r="O13" s="351"/>
      <c r="P13" s="35">
        <f t="shared" si="5"/>
        <v>229.43532725936947</v>
      </c>
      <c r="Q13" s="35">
        <f t="shared" si="6"/>
        <v>55.168955629172636</v>
      </c>
      <c r="R13" s="7"/>
      <c r="S13" s="377"/>
    </row>
    <row r="14" spans="1:19" ht="15.75">
      <c r="A14" s="11"/>
      <c r="B14" s="12" t="s">
        <v>28</v>
      </c>
      <c r="C14" s="122">
        <f>'نفقات فعلية 2010'!J32</f>
        <v>289.74200000000002</v>
      </c>
      <c r="D14" s="378">
        <f>'منقح 2011'!J32</f>
        <v>764.93299999999999</v>
      </c>
      <c r="E14" s="379"/>
      <c r="F14" s="378">
        <f>'نفقات فعلية 2011'!J32</f>
        <v>744.93499999999995</v>
      </c>
      <c r="G14" s="379"/>
      <c r="H14" s="380">
        <f>'مصدق 2012'!J35</f>
        <v>287.93299999999999</v>
      </c>
      <c r="I14" s="381"/>
      <c r="J14" s="380">
        <f>'منقح 2012'!J35</f>
        <v>822.93299999999999</v>
      </c>
      <c r="K14" s="381"/>
      <c r="L14" s="350">
        <f>'مقترح 2013'!J36</f>
        <v>6800</v>
      </c>
      <c r="M14" s="351"/>
      <c r="N14" s="350">
        <f>متفق2013!J36</f>
        <v>250</v>
      </c>
      <c r="O14" s="351"/>
      <c r="P14" s="35">
        <f t="shared" si="5"/>
        <v>-13.174245397366747</v>
      </c>
      <c r="Q14" s="35">
        <f t="shared" si="6"/>
        <v>-69.620856132880803</v>
      </c>
      <c r="R14" s="7"/>
      <c r="S14" s="377"/>
    </row>
    <row r="15" spans="1:19" ht="15.75">
      <c r="A15" s="5" t="s">
        <v>29</v>
      </c>
      <c r="B15" s="13" t="s">
        <v>30</v>
      </c>
      <c r="C15" s="121">
        <f>'نفقات فعلية 2010'!N32</f>
        <v>0</v>
      </c>
      <c r="D15" s="382">
        <f>'منقح 2011'!N32</f>
        <v>0</v>
      </c>
      <c r="E15" s="383"/>
      <c r="F15" s="382">
        <f>'نفقات فعلية 2011'!N32</f>
        <v>0</v>
      </c>
      <c r="G15" s="383"/>
      <c r="H15" s="396">
        <f>'مصدق 2012'!N35</f>
        <v>0</v>
      </c>
      <c r="I15" s="397"/>
      <c r="J15" s="396">
        <f>'منقح 2012'!N35</f>
        <v>0</v>
      </c>
      <c r="K15" s="397"/>
      <c r="L15" s="365">
        <f>'مقترح 2013'!N36</f>
        <v>0</v>
      </c>
      <c r="M15" s="366"/>
      <c r="N15" s="365">
        <f>متفق2013!N36</f>
        <v>0</v>
      </c>
      <c r="O15" s="366"/>
      <c r="P15" s="35" t="e">
        <f t="shared" si="5"/>
        <v>#DIV/0!</v>
      </c>
      <c r="Q15" s="35" t="e">
        <f t="shared" si="6"/>
        <v>#DIV/0!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7610.2550000000001</v>
      </c>
      <c r="D16" s="411">
        <f>D6+D15</f>
        <v>12799.09</v>
      </c>
      <c r="E16" s="412"/>
      <c r="F16" s="411">
        <f t="shared" ref="F16" si="7">F6+F15</f>
        <v>9982.35</v>
      </c>
      <c r="G16" s="412"/>
      <c r="H16" s="411">
        <f t="shared" ref="H16" si="8">H6+H15</f>
        <v>12345.202999999998</v>
      </c>
      <c r="I16" s="412"/>
      <c r="J16" s="411">
        <f t="shared" ref="J16" si="9">J6+J15</f>
        <v>15384.113999999998</v>
      </c>
      <c r="K16" s="412"/>
      <c r="L16" s="413">
        <f t="shared" ref="L16" si="10">L6+L15</f>
        <v>48023.076000000001</v>
      </c>
      <c r="M16" s="414"/>
      <c r="N16" s="413">
        <f t="shared" ref="N16" si="11">N6+N15</f>
        <v>16951</v>
      </c>
      <c r="O16" s="414"/>
      <c r="P16" s="35">
        <f t="shared" si="5"/>
        <v>37.308394199755178</v>
      </c>
      <c r="Q16" s="35">
        <f t="shared" si="6"/>
        <v>10.185090932113482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19"/>
      <c r="N18" s="119"/>
      <c r="O18" s="119"/>
      <c r="P18" s="119"/>
      <c r="Q18" s="367"/>
      <c r="R18" s="119"/>
      <c r="S18" s="119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19"/>
      <c r="N19" s="119"/>
      <c r="O19" s="119"/>
      <c r="P19" s="119"/>
      <c r="Q19" s="367"/>
      <c r="R19" s="119"/>
      <c r="S19" s="119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0" t="s">
        <v>40</v>
      </c>
      <c r="M20" s="119"/>
      <c r="N20" s="26"/>
      <c r="O20" s="26"/>
      <c r="P20" s="26"/>
      <c r="Q20" s="25"/>
      <c r="R20" s="119"/>
      <c r="S20" s="119"/>
    </row>
    <row r="21" spans="1:19" ht="15.75">
      <c r="A21" s="15" t="s">
        <v>19</v>
      </c>
      <c r="B21" s="343" t="s">
        <v>41</v>
      </c>
      <c r="C21" s="344"/>
      <c r="D21" s="348">
        <f>'ايراد فعلي 2010'!C32</f>
        <v>21.077999999999999</v>
      </c>
      <c r="E21" s="349"/>
      <c r="F21" s="350">
        <f>ايرادفعلي2011!C32</f>
        <v>21.798999999999999</v>
      </c>
      <c r="G21" s="351"/>
      <c r="H21" s="350">
        <f>مخطط2012!C32</f>
        <v>45</v>
      </c>
      <c r="I21" s="351"/>
      <c r="J21" s="334">
        <f>مخطط2013!C35</f>
        <v>30.5</v>
      </c>
      <c r="K21" s="335"/>
      <c r="L21" s="36">
        <f>(J21/H21-1)*100</f>
        <v>-32.222222222222221</v>
      </c>
      <c r="M21" s="119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2010'!D32</f>
        <v>0</v>
      </c>
      <c r="E22" s="349"/>
      <c r="F22" s="350">
        <f>ايرادفعلي2011!D32</f>
        <v>0</v>
      </c>
      <c r="G22" s="351"/>
      <c r="H22" s="350">
        <f>مخطط2012!D32</f>
        <v>0</v>
      </c>
      <c r="I22" s="351"/>
      <c r="J22" s="334">
        <f>مخطط2013!D35</f>
        <v>0</v>
      </c>
      <c r="K22" s="335"/>
      <c r="L22" s="36" t="e">
        <f t="shared" ref="L22:L26" si="12">(J22/H22-1)*100</f>
        <v>#DIV/0!</v>
      </c>
      <c r="M22" s="119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2010'!E32</f>
        <v>0</v>
      </c>
      <c r="E23" s="349"/>
      <c r="F23" s="350">
        <f>ايرادفعلي2011!E32</f>
        <v>0</v>
      </c>
      <c r="G23" s="351"/>
      <c r="H23" s="350">
        <f>مخطط2012!E32</f>
        <v>0</v>
      </c>
      <c r="I23" s="351"/>
      <c r="J23" s="334">
        <f>مخطط2013!E35</f>
        <v>0</v>
      </c>
      <c r="K23" s="335"/>
      <c r="L23" s="36" t="e">
        <f t="shared" si="12"/>
        <v>#DIV/0!</v>
      </c>
      <c r="M23" s="119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2010'!F32</f>
        <v>10.462</v>
      </c>
      <c r="E24" s="349"/>
      <c r="F24" s="350">
        <f>ايرادفعلي2011!F32</f>
        <v>22.777999999999999</v>
      </c>
      <c r="G24" s="351"/>
      <c r="H24" s="350">
        <f>مخطط2012!F32</f>
        <v>63</v>
      </c>
      <c r="I24" s="351"/>
      <c r="J24" s="334">
        <f>مخطط2013!F35</f>
        <v>67</v>
      </c>
      <c r="K24" s="335"/>
      <c r="L24" s="36">
        <f t="shared" si="12"/>
        <v>6.3492063492063489</v>
      </c>
      <c r="M24" s="119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2010'!G32</f>
        <v>0</v>
      </c>
      <c r="E25" s="349"/>
      <c r="F25" s="350">
        <f>ايرادفعلي2011!G32</f>
        <v>0</v>
      </c>
      <c r="G25" s="351"/>
      <c r="H25" s="350">
        <f>مخطط2012!G32</f>
        <v>0</v>
      </c>
      <c r="I25" s="351"/>
      <c r="J25" s="334">
        <f>مخطط2013!G35</f>
        <v>15.55</v>
      </c>
      <c r="K25" s="335"/>
      <c r="L25" s="36" t="e">
        <f t="shared" si="12"/>
        <v>#DIV/0!</v>
      </c>
      <c r="M25" s="119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31.54</v>
      </c>
      <c r="E26" s="427"/>
      <c r="F26" s="426">
        <f>SUM(F21:G25)</f>
        <v>44.576999999999998</v>
      </c>
      <c r="G26" s="427"/>
      <c r="H26" s="426">
        <f t="shared" ref="H26" si="13">SUM(H21:I25)</f>
        <v>108</v>
      </c>
      <c r="I26" s="427"/>
      <c r="J26" s="426">
        <f t="shared" ref="J26" si="14">SUM(J21:K25)</f>
        <v>113.05</v>
      </c>
      <c r="K26" s="427"/>
      <c r="L26" s="36">
        <f t="shared" si="12"/>
        <v>4.6759259259259167</v>
      </c>
      <c r="M26" s="119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8">
      <c r="A29" s="420"/>
      <c r="B29" s="421"/>
      <c r="C29" s="422"/>
      <c r="D29" s="143">
        <v>0</v>
      </c>
      <c r="E29" s="143">
        <v>2</v>
      </c>
      <c r="F29" s="143">
        <v>25</v>
      </c>
      <c r="G29" s="143">
        <v>5</v>
      </c>
      <c r="H29" s="143">
        <v>46</v>
      </c>
      <c r="I29" s="143">
        <v>34</v>
      </c>
      <c r="J29" s="143">
        <v>95</v>
      </c>
      <c r="K29" s="143">
        <v>140</v>
      </c>
      <c r="L29" s="143">
        <v>100</v>
      </c>
      <c r="M29" s="143">
        <v>38</v>
      </c>
      <c r="N29" s="144">
        <v>52</v>
      </c>
      <c r="O29" s="144">
        <v>37</v>
      </c>
      <c r="P29" s="162">
        <f>SUM(D29:O29)</f>
        <v>574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8">
      <c r="A32" s="420"/>
      <c r="B32" s="421"/>
      <c r="C32" s="422"/>
      <c r="D32" s="143">
        <v>0</v>
      </c>
      <c r="E32" s="143">
        <v>2</v>
      </c>
      <c r="F32" s="143">
        <v>20</v>
      </c>
      <c r="G32" s="143">
        <v>10</v>
      </c>
      <c r="H32" s="143">
        <v>40</v>
      </c>
      <c r="I32" s="143">
        <v>33</v>
      </c>
      <c r="J32" s="143">
        <v>111</v>
      </c>
      <c r="K32" s="143">
        <v>121</v>
      </c>
      <c r="L32" s="143">
        <v>34</v>
      </c>
      <c r="M32" s="143">
        <v>40</v>
      </c>
      <c r="N32" s="144">
        <v>52</v>
      </c>
      <c r="O32" s="144">
        <v>25</v>
      </c>
      <c r="P32" s="141">
        <f>SUM(D32:O32)</f>
        <v>488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رقم(1)2013'!C32</f>
        <v>0</v>
      </c>
      <c r="E35" s="158">
        <f>'جدول رقم(1)2013'!D32</f>
        <v>2</v>
      </c>
      <c r="F35" s="158">
        <f>'جدول رقم(1)2013'!E32</f>
        <v>31</v>
      </c>
      <c r="G35" s="158">
        <f>'جدول رقم(1)2013'!F32</f>
        <v>18</v>
      </c>
      <c r="H35" s="158">
        <f>'جدول رقم(1)2013'!G32</f>
        <v>25</v>
      </c>
      <c r="I35" s="158">
        <f>'جدول رقم(1)2013'!H32</f>
        <v>41</v>
      </c>
      <c r="J35" s="158">
        <f>'جدول رقم(1)2013'!I32</f>
        <v>122</v>
      </c>
      <c r="K35" s="158">
        <f>'جدول رقم(1)2013'!J32</f>
        <v>196</v>
      </c>
      <c r="L35" s="158">
        <f>'جدول رقم(1)2013'!K32</f>
        <v>122</v>
      </c>
      <c r="M35" s="158">
        <f>'جدول رقم(1)2013'!L32</f>
        <v>67</v>
      </c>
      <c r="N35" s="158">
        <f>'جدول رقم(1)2013'!M32</f>
        <v>91</v>
      </c>
      <c r="O35" s="158">
        <f>'جدول رقم(1)2013'!N32</f>
        <v>38</v>
      </c>
      <c r="P35" s="159">
        <f>SUM(D35:O35)</f>
        <v>753</v>
      </c>
      <c r="Q35" s="31">
        <v>49</v>
      </c>
      <c r="R35" s="1"/>
      <c r="S35" s="24"/>
    </row>
  </sheetData>
  <sheetProtection password="CC06" sheet="1" objects="1" scenarios="1"/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5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205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19"/>
      <c r="S3" s="119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19"/>
      <c r="S4" s="119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19"/>
      <c r="S5" s="119"/>
    </row>
    <row r="6" spans="1:19" ht="15.75">
      <c r="A6" s="5" t="s">
        <v>19</v>
      </c>
      <c r="B6" s="6" t="s">
        <v>20</v>
      </c>
      <c r="C6" s="37">
        <f>SUM(C7:C14)</f>
        <v>5328.6469999999999</v>
      </c>
      <c r="D6" s="411">
        <f>SUM(D7:E14)</f>
        <v>9390.8490000000002</v>
      </c>
      <c r="E6" s="412"/>
      <c r="F6" s="411">
        <f t="shared" ref="F6" si="0">SUM(F7:G14)</f>
        <v>6093.317</v>
      </c>
      <c r="G6" s="412"/>
      <c r="H6" s="411">
        <f t="shared" ref="H6" si="1">SUM(H7:I14)</f>
        <v>11858.339</v>
      </c>
      <c r="I6" s="412"/>
      <c r="J6" s="411">
        <f t="shared" ref="J6" si="2">SUM(J7:K14)</f>
        <v>11898.115</v>
      </c>
      <c r="K6" s="412"/>
      <c r="L6" s="413">
        <f t="shared" ref="L6" si="3">SUM(L7:M14)</f>
        <v>12918.194000000001</v>
      </c>
      <c r="M6" s="414"/>
      <c r="N6" s="413">
        <f t="shared" ref="N6" si="4">SUM(N7:O14)</f>
        <v>10815</v>
      </c>
      <c r="O6" s="414"/>
      <c r="P6" s="35">
        <f>(N6/H6-1)*100</f>
        <v>-8.7983570042988291</v>
      </c>
      <c r="Q6" s="35">
        <f>(N6/J6-1)*100</f>
        <v>-9.1032487078835604</v>
      </c>
      <c r="R6" s="7"/>
      <c r="S6" s="8"/>
    </row>
    <row r="7" spans="1:19" ht="15.75">
      <c r="A7" s="9"/>
      <c r="B7" s="10" t="s">
        <v>21</v>
      </c>
      <c r="C7" s="122">
        <f>'نفقات فعلية 2010'!C33</f>
        <v>3722.8789999999999</v>
      </c>
      <c r="D7" s="378">
        <f>'منقح 2011'!C33</f>
        <v>7619.3410000000003</v>
      </c>
      <c r="E7" s="379"/>
      <c r="F7" s="378">
        <f>'نفقات فعلية 2011'!C33</f>
        <v>4349.2910000000002</v>
      </c>
      <c r="G7" s="379"/>
      <c r="H7" s="380">
        <f>'مصدق 2012'!C36</f>
        <v>9837.0889999999999</v>
      </c>
      <c r="I7" s="381"/>
      <c r="J7" s="380">
        <f>'منقح 2012'!C36</f>
        <v>9876.8649999999998</v>
      </c>
      <c r="K7" s="381"/>
      <c r="L7" s="350">
        <f>'مقترح 2013'!C37</f>
        <v>10044.744000000001</v>
      </c>
      <c r="M7" s="351"/>
      <c r="N7" s="350">
        <f>متفق2013!C37</f>
        <v>9515</v>
      </c>
      <c r="O7" s="351"/>
      <c r="P7" s="35">
        <f t="shared" ref="P7:P16" si="5">(N7/H7-1)*100</f>
        <v>-3.274230821740054</v>
      </c>
      <c r="Q7" s="35">
        <f t="shared" ref="Q7:Q16" si="6">(N7/J7-1)*100</f>
        <v>-3.6637637549971513</v>
      </c>
      <c r="R7" s="7"/>
      <c r="S7" s="377"/>
    </row>
    <row r="8" spans="1:19" ht="15.75">
      <c r="A8" s="11"/>
      <c r="B8" s="10" t="s">
        <v>22</v>
      </c>
      <c r="C8" s="122">
        <f>'نفقات فعلية 2010'!D33</f>
        <v>882.54300000000001</v>
      </c>
      <c r="D8" s="378">
        <f>'منقح 2011'!D33</f>
        <v>993.25800000000004</v>
      </c>
      <c r="E8" s="379"/>
      <c r="F8" s="378">
        <f>'نفقات فعلية 2011'!D33</f>
        <v>502.298</v>
      </c>
      <c r="G8" s="379"/>
      <c r="H8" s="380">
        <f>'مصدق 2012'!D36</f>
        <v>1039</v>
      </c>
      <c r="I8" s="381"/>
      <c r="J8" s="380">
        <f>'منقح 2012'!D36</f>
        <v>1037</v>
      </c>
      <c r="K8" s="381"/>
      <c r="L8" s="350">
        <f>'مقترح 2013'!D37</f>
        <v>1360.95</v>
      </c>
      <c r="M8" s="351"/>
      <c r="N8" s="350">
        <f>متفق2013!D37</f>
        <v>1037</v>
      </c>
      <c r="O8" s="351"/>
      <c r="P8" s="35">
        <f t="shared" si="5"/>
        <v>-0.19249278152069227</v>
      </c>
      <c r="Q8" s="35">
        <f t="shared" si="6"/>
        <v>0</v>
      </c>
      <c r="R8" s="7"/>
      <c r="S8" s="377"/>
    </row>
    <row r="9" spans="1:19" ht="15.75">
      <c r="A9" s="11"/>
      <c r="B9" s="10" t="s">
        <v>23</v>
      </c>
      <c r="C9" s="122">
        <f>'نفقات فعلية 2010'!E33</f>
        <v>0</v>
      </c>
      <c r="D9" s="378">
        <f>'منقح 2011'!E33</f>
        <v>0</v>
      </c>
      <c r="E9" s="379"/>
      <c r="F9" s="378">
        <f>'نفقات فعلية 2011'!E33</f>
        <v>0</v>
      </c>
      <c r="G9" s="379"/>
      <c r="H9" s="380">
        <f>'مصدق 2012'!E36</f>
        <v>0</v>
      </c>
      <c r="I9" s="381"/>
      <c r="J9" s="380">
        <f>'منقح 2012'!E36</f>
        <v>0</v>
      </c>
      <c r="K9" s="381"/>
      <c r="L9" s="350">
        <f>'مقترح 2013'!E37</f>
        <v>0</v>
      </c>
      <c r="M9" s="351"/>
      <c r="N9" s="350">
        <f>متفق2013!E37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2">
        <f>'نفقات فعلية 2010'!F33</f>
        <v>0</v>
      </c>
      <c r="D10" s="378">
        <f>'منقح 2011'!F33</f>
        <v>0</v>
      </c>
      <c r="E10" s="379"/>
      <c r="F10" s="378">
        <f>'نفقات فعلية 2011'!F33</f>
        <v>0</v>
      </c>
      <c r="G10" s="379"/>
      <c r="H10" s="380">
        <f>'مصدق 2012'!F36</f>
        <v>0</v>
      </c>
      <c r="I10" s="381"/>
      <c r="J10" s="380">
        <f>'منقح 2012'!F36</f>
        <v>0</v>
      </c>
      <c r="K10" s="381"/>
      <c r="L10" s="350">
        <f>'مقترح 2013'!F37</f>
        <v>0</v>
      </c>
      <c r="M10" s="351"/>
      <c r="N10" s="350">
        <f>متفق2013!F37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22">
        <f>'نفقات فعلية 2010'!G33</f>
        <v>0</v>
      </c>
      <c r="D11" s="378">
        <f>'منقح 2011'!G33</f>
        <v>0</v>
      </c>
      <c r="E11" s="379"/>
      <c r="F11" s="378">
        <f>'نفقات فعلية 2011'!G33</f>
        <v>0</v>
      </c>
      <c r="G11" s="379"/>
      <c r="H11" s="380">
        <f>'مصدق 2012'!G36</f>
        <v>0</v>
      </c>
      <c r="I11" s="381"/>
      <c r="J11" s="380">
        <f>'منقح 2012'!G36</f>
        <v>0</v>
      </c>
      <c r="K11" s="381"/>
      <c r="L11" s="350">
        <f>'مقترح 2013'!G37</f>
        <v>0</v>
      </c>
      <c r="M11" s="351"/>
      <c r="N11" s="350">
        <f>متفق2013!G37</f>
        <v>0</v>
      </c>
      <c r="O11" s="351"/>
      <c r="P11" s="35" t="e">
        <f t="shared" si="5"/>
        <v>#DIV/0!</v>
      </c>
      <c r="Q11" s="35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122">
        <f>'نفقات فعلية 2010'!H33</f>
        <v>0</v>
      </c>
      <c r="D12" s="378">
        <f>'منقح 2011'!H33</f>
        <v>0</v>
      </c>
      <c r="E12" s="379"/>
      <c r="F12" s="378">
        <f>'نفقات فعلية 2011'!H33</f>
        <v>0</v>
      </c>
      <c r="G12" s="379"/>
      <c r="H12" s="380">
        <f>'مصدق 2012'!H36</f>
        <v>0</v>
      </c>
      <c r="I12" s="381"/>
      <c r="J12" s="380">
        <f>'منقح 2012'!H36</f>
        <v>0</v>
      </c>
      <c r="K12" s="381"/>
      <c r="L12" s="350">
        <f>'مقترح 2013'!H37</f>
        <v>0</v>
      </c>
      <c r="M12" s="351"/>
      <c r="N12" s="350">
        <f>متفق2013!H37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2">
        <f>'نفقات فعلية 2010'!I33</f>
        <v>0</v>
      </c>
      <c r="D13" s="378">
        <f>'منقح 2011'!I33</f>
        <v>12.5</v>
      </c>
      <c r="E13" s="379"/>
      <c r="F13" s="378">
        <f>'نفقات فعلية 2011'!I33</f>
        <v>8.7899999999999991</v>
      </c>
      <c r="G13" s="379"/>
      <c r="H13" s="380">
        <f>'مصدق 2012'!I36</f>
        <v>12.5</v>
      </c>
      <c r="I13" s="381"/>
      <c r="J13" s="380">
        <f>'منقح 2012'!I36</f>
        <v>12.5</v>
      </c>
      <c r="K13" s="381"/>
      <c r="L13" s="350">
        <f>'مقترح 2013'!I37</f>
        <v>12.5</v>
      </c>
      <c r="M13" s="351"/>
      <c r="N13" s="350">
        <f>متفق2013!I37</f>
        <v>13</v>
      </c>
      <c r="O13" s="351"/>
      <c r="P13" s="35">
        <f t="shared" si="5"/>
        <v>4.0000000000000036</v>
      </c>
      <c r="Q13" s="35">
        <f t="shared" si="6"/>
        <v>4.0000000000000036</v>
      </c>
      <c r="R13" s="7"/>
      <c r="S13" s="377"/>
    </row>
    <row r="14" spans="1:19" ht="15.75">
      <c r="A14" s="11"/>
      <c r="B14" s="12" t="s">
        <v>28</v>
      </c>
      <c r="C14" s="122">
        <f>'نفقات فعلية 2010'!J33</f>
        <v>723.22500000000002</v>
      </c>
      <c r="D14" s="378">
        <f>'منقح 2011'!J33</f>
        <v>765.75</v>
      </c>
      <c r="E14" s="379"/>
      <c r="F14" s="378">
        <f>'نفقات فعلية 2011'!J33</f>
        <v>1232.9380000000001</v>
      </c>
      <c r="G14" s="379"/>
      <c r="H14" s="380">
        <f>'مصدق 2012'!J36</f>
        <v>969.75</v>
      </c>
      <c r="I14" s="381"/>
      <c r="J14" s="380">
        <f>'منقح 2012'!J36</f>
        <v>971.75</v>
      </c>
      <c r="K14" s="381"/>
      <c r="L14" s="350">
        <f>'مقترح 2013'!J37</f>
        <v>1500</v>
      </c>
      <c r="M14" s="351"/>
      <c r="N14" s="350">
        <f>متفق2013!J37</f>
        <v>250</v>
      </c>
      <c r="O14" s="351"/>
      <c r="P14" s="35">
        <f t="shared" si="5"/>
        <v>-74.220159835009028</v>
      </c>
      <c r="Q14" s="35">
        <f t="shared" si="6"/>
        <v>-74.273218420375613</v>
      </c>
      <c r="R14" s="7"/>
      <c r="S14" s="377"/>
    </row>
    <row r="15" spans="1:19" ht="15.75">
      <c r="A15" s="5" t="s">
        <v>29</v>
      </c>
      <c r="B15" s="13" t="s">
        <v>30</v>
      </c>
      <c r="C15" s="121">
        <f>'نفقات فعلية 2010'!N33</f>
        <v>0</v>
      </c>
      <c r="D15" s="382">
        <f>'منقح 2011'!N33</f>
        <v>0</v>
      </c>
      <c r="E15" s="383"/>
      <c r="F15" s="382">
        <f>'نفقات فعلية 2011'!N33</f>
        <v>0</v>
      </c>
      <c r="G15" s="383"/>
      <c r="H15" s="396">
        <f>'مصدق 2012'!N36</f>
        <v>0</v>
      </c>
      <c r="I15" s="397"/>
      <c r="J15" s="396">
        <f>'منقح 2012'!N36</f>
        <v>0</v>
      </c>
      <c r="K15" s="397"/>
      <c r="L15" s="365">
        <f>'مقترح 2013'!N37</f>
        <v>0</v>
      </c>
      <c r="M15" s="366"/>
      <c r="N15" s="365">
        <f>متفق2013!N37</f>
        <v>0</v>
      </c>
      <c r="O15" s="366"/>
      <c r="P15" s="35" t="e">
        <f t="shared" si="5"/>
        <v>#DIV/0!</v>
      </c>
      <c r="Q15" s="35" t="e">
        <f t="shared" si="6"/>
        <v>#DIV/0!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5328.6469999999999</v>
      </c>
      <c r="D16" s="411">
        <f>D6+D15</f>
        <v>9390.8490000000002</v>
      </c>
      <c r="E16" s="412"/>
      <c r="F16" s="411">
        <f t="shared" ref="F16" si="7">F6+F15</f>
        <v>6093.317</v>
      </c>
      <c r="G16" s="412"/>
      <c r="H16" s="411">
        <f t="shared" ref="H16" si="8">H6+H15</f>
        <v>11858.339</v>
      </c>
      <c r="I16" s="412"/>
      <c r="J16" s="411">
        <f t="shared" ref="J16" si="9">J6+J15</f>
        <v>11898.115</v>
      </c>
      <c r="K16" s="412"/>
      <c r="L16" s="413">
        <f t="shared" ref="L16" si="10">L6+L15</f>
        <v>12918.194000000001</v>
      </c>
      <c r="M16" s="414"/>
      <c r="N16" s="413">
        <f t="shared" ref="N16" si="11">N6+N15</f>
        <v>10815</v>
      </c>
      <c r="O16" s="414"/>
      <c r="P16" s="35">
        <f t="shared" si="5"/>
        <v>-8.7983570042988291</v>
      </c>
      <c r="Q16" s="35">
        <f t="shared" si="6"/>
        <v>-9.1032487078835604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19"/>
      <c r="N18" s="119"/>
      <c r="O18" s="119"/>
      <c r="P18" s="119"/>
      <c r="Q18" s="367"/>
      <c r="R18" s="119"/>
      <c r="S18" s="119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19"/>
      <c r="N19" s="119"/>
      <c r="O19" s="119"/>
      <c r="P19" s="119"/>
      <c r="Q19" s="367"/>
      <c r="R19" s="119"/>
      <c r="S19" s="119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0" t="s">
        <v>40</v>
      </c>
      <c r="M20" s="119"/>
      <c r="N20" s="26"/>
      <c r="O20" s="26"/>
      <c r="P20" s="26"/>
      <c r="Q20" s="25"/>
      <c r="R20" s="119"/>
      <c r="S20" s="119"/>
    </row>
    <row r="21" spans="1:19" ht="15.75">
      <c r="A21" s="15" t="s">
        <v>19</v>
      </c>
      <c r="B21" s="343" t="s">
        <v>41</v>
      </c>
      <c r="C21" s="344"/>
      <c r="D21" s="348">
        <f>'ايراد فعلي 2010'!C33</f>
        <v>3.3610000000000002</v>
      </c>
      <c r="E21" s="349"/>
      <c r="F21" s="350">
        <f>ايرادفعلي2011!C33</f>
        <v>4.923</v>
      </c>
      <c r="G21" s="351"/>
      <c r="H21" s="350">
        <f>مخطط2012!C33</f>
        <v>5</v>
      </c>
      <c r="I21" s="351"/>
      <c r="J21" s="334">
        <f>مخطط2013!C36</f>
        <v>6.5</v>
      </c>
      <c r="K21" s="335"/>
      <c r="L21" s="36">
        <f>(J21/H21-1)*100</f>
        <v>30.000000000000004</v>
      </c>
      <c r="M21" s="119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2010'!D33</f>
        <v>0</v>
      </c>
      <c r="E22" s="349"/>
      <c r="F22" s="350">
        <f>ايرادفعلي2011!D33</f>
        <v>0</v>
      </c>
      <c r="G22" s="351"/>
      <c r="H22" s="350">
        <f>مخطط2012!D33</f>
        <v>0</v>
      </c>
      <c r="I22" s="351"/>
      <c r="J22" s="334">
        <f>مخطط2013!D36</f>
        <v>0</v>
      </c>
      <c r="K22" s="335"/>
      <c r="L22" s="36" t="e">
        <f t="shared" ref="L22:L26" si="12">(J22/H22-1)*100</f>
        <v>#DIV/0!</v>
      </c>
      <c r="M22" s="119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2010'!E33</f>
        <v>0</v>
      </c>
      <c r="E23" s="349"/>
      <c r="F23" s="350">
        <f>ايرادفعلي2011!E33</f>
        <v>0</v>
      </c>
      <c r="G23" s="351"/>
      <c r="H23" s="350">
        <f>مخطط2012!E33</f>
        <v>0</v>
      </c>
      <c r="I23" s="351"/>
      <c r="J23" s="334">
        <f>مخطط2013!E36</f>
        <v>0</v>
      </c>
      <c r="K23" s="335"/>
      <c r="L23" s="36" t="e">
        <f t="shared" si="12"/>
        <v>#DIV/0!</v>
      </c>
      <c r="M23" s="119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2010'!F33</f>
        <v>14.12</v>
      </c>
      <c r="E24" s="349"/>
      <c r="F24" s="350">
        <f>ايرادفعلي2011!F33</f>
        <v>44.058</v>
      </c>
      <c r="G24" s="351"/>
      <c r="H24" s="350">
        <f>مخطط2012!F33</f>
        <v>14.7</v>
      </c>
      <c r="I24" s="351"/>
      <c r="J24" s="334">
        <f>مخطط2013!F36</f>
        <v>25.5</v>
      </c>
      <c r="K24" s="335"/>
      <c r="L24" s="36">
        <f t="shared" si="12"/>
        <v>73.469387755102062</v>
      </c>
      <c r="M24" s="119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2010'!G33</f>
        <v>0</v>
      </c>
      <c r="E25" s="349"/>
      <c r="F25" s="350">
        <f>ايرادفعلي2011!G33</f>
        <v>0</v>
      </c>
      <c r="G25" s="351"/>
      <c r="H25" s="350">
        <f>مخطط2012!G33</f>
        <v>0</v>
      </c>
      <c r="I25" s="351"/>
      <c r="J25" s="334">
        <f>مخطط2013!G36</f>
        <v>0</v>
      </c>
      <c r="K25" s="335"/>
      <c r="L25" s="36" t="e">
        <f t="shared" si="12"/>
        <v>#DIV/0!</v>
      </c>
      <c r="M25" s="119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17.480999999999998</v>
      </c>
      <c r="E26" s="427"/>
      <c r="F26" s="426">
        <f>SUM(F21:G25)</f>
        <v>48.981000000000002</v>
      </c>
      <c r="G26" s="427"/>
      <c r="H26" s="426">
        <f t="shared" ref="H26" si="13">SUM(H21:I25)</f>
        <v>19.7</v>
      </c>
      <c r="I26" s="427"/>
      <c r="J26" s="426">
        <f t="shared" ref="J26" si="14">SUM(J21:K25)</f>
        <v>32</v>
      </c>
      <c r="K26" s="427"/>
      <c r="L26" s="36">
        <f t="shared" si="12"/>
        <v>62.43654822335025</v>
      </c>
      <c r="M26" s="119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8">
      <c r="A29" s="420"/>
      <c r="B29" s="421"/>
      <c r="C29" s="422"/>
      <c r="D29" s="143">
        <v>1</v>
      </c>
      <c r="E29" s="143">
        <v>2</v>
      </c>
      <c r="F29" s="143">
        <v>19</v>
      </c>
      <c r="G29" s="143">
        <v>10</v>
      </c>
      <c r="H29" s="143">
        <v>8</v>
      </c>
      <c r="I29" s="143">
        <v>4</v>
      </c>
      <c r="J29" s="143">
        <v>77</v>
      </c>
      <c r="K29" s="143">
        <v>136</v>
      </c>
      <c r="L29" s="143">
        <v>178</v>
      </c>
      <c r="M29" s="143">
        <v>39</v>
      </c>
      <c r="N29" s="144">
        <v>16</v>
      </c>
      <c r="O29" s="144">
        <v>29</v>
      </c>
      <c r="P29" s="162">
        <f>SUM(D29:O29)</f>
        <v>519</v>
      </c>
      <c r="Q29" s="31"/>
      <c r="R29" s="23"/>
      <c r="S29" s="1"/>
    </row>
    <row r="30" spans="1:19">
      <c r="A30" s="21"/>
      <c r="B30" s="21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33"/>
      <c r="O30" s="33"/>
      <c r="P30" s="23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8">
      <c r="A32" s="420"/>
      <c r="B32" s="421"/>
      <c r="C32" s="422"/>
      <c r="D32" s="143">
        <v>1</v>
      </c>
      <c r="E32" s="143">
        <v>2</v>
      </c>
      <c r="F32" s="143">
        <v>5</v>
      </c>
      <c r="G32" s="143">
        <v>8</v>
      </c>
      <c r="H32" s="143">
        <v>9</v>
      </c>
      <c r="I32" s="143">
        <v>9</v>
      </c>
      <c r="J32" s="143">
        <v>46</v>
      </c>
      <c r="K32" s="143">
        <v>172</v>
      </c>
      <c r="L32" s="143">
        <v>152</v>
      </c>
      <c r="M32" s="143">
        <v>33</v>
      </c>
      <c r="N32" s="144">
        <v>19</v>
      </c>
      <c r="O32" s="144">
        <v>68</v>
      </c>
      <c r="P32" s="141">
        <f>SUM(D32:O32)</f>
        <v>524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رقم(1)2013'!C33</f>
        <v>1</v>
      </c>
      <c r="E35" s="158">
        <f>'جدول رقم(1)2013'!D33</f>
        <v>2</v>
      </c>
      <c r="F35" s="158">
        <f>'جدول رقم(1)2013'!E33</f>
        <v>5</v>
      </c>
      <c r="G35" s="158">
        <f>'جدول رقم(1)2013'!F33</f>
        <v>14</v>
      </c>
      <c r="H35" s="158">
        <f>'جدول رقم(1)2013'!G33</f>
        <v>11</v>
      </c>
      <c r="I35" s="158">
        <f>'جدول رقم(1)2013'!H33</f>
        <v>13</v>
      </c>
      <c r="J35" s="158">
        <f>'جدول رقم(1)2013'!I33</f>
        <v>54</v>
      </c>
      <c r="K35" s="158">
        <f>'جدول رقم(1)2013'!J33</f>
        <v>192</v>
      </c>
      <c r="L35" s="158">
        <f>'جدول رقم(1)2013'!K33</f>
        <v>259</v>
      </c>
      <c r="M35" s="158">
        <f>'جدول رقم(1)2013'!L33</f>
        <v>39</v>
      </c>
      <c r="N35" s="158">
        <f>'جدول رقم(1)2013'!M33</f>
        <v>38</v>
      </c>
      <c r="O35" s="158">
        <f>'جدول رقم(1)2013'!N33</f>
        <v>55</v>
      </c>
      <c r="P35" s="159">
        <f>SUM(D35:O35)</f>
        <v>683</v>
      </c>
      <c r="Q35" s="31">
        <v>50</v>
      </c>
      <c r="R35" s="1"/>
      <c r="S35" s="24"/>
    </row>
  </sheetData>
  <sheetProtection password="CC06" sheet="1" objects="1" scenarios="1"/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8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206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19"/>
      <c r="S3" s="119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19"/>
      <c r="S4" s="119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19"/>
      <c r="S5" s="119"/>
    </row>
    <row r="6" spans="1:19" ht="15.75">
      <c r="A6" s="5" t="s">
        <v>19</v>
      </c>
      <c r="B6" s="6" t="s">
        <v>20</v>
      </c>
      <c r="C6" s="37">
        <f>SUM(C7:C14)</f>
        <v>274610.37300000002</v>
      </c>
      <c r="D6" s="411">
        <f>SUM(D7:E14)</f>
        <v>413542.86499999993</v>
      </c>
      <c r="E6" s="412"/>
      <c r="F6" s="411">
        <f t="shared" ref="F6" si="0">SUM(F7:G14)</f>
        <v>412237.87599999999</v>
      </c>
      <c r="G6" s="412"/>
      <c r="H6" s="411">
        <f t="shared" ref="H6" si="1">SUM(H7:I14)</f>
        <v>323492.01299999998</v>
      </c>
      <c r="I6" s="412"/>
      <c r="J6" s="411">
        <f t="shared" ref="J6" si="2">SUM(J7:K14)</f>
        <v>323556.78600000002</v>
      </c>
      <c r="K6" s="412"/>
      <c r="L6" s="413">
        <f t="shared" ref="L6" si="3">SUM(L7:M14)</f>
        <v>468438.37</v>
      </c>
      <c r="M6" s="414"/>
      <c r="N6" s="413">
        <f t="shared" ref="N6" si="4">SUM(N7:O14)</f>
        <v>153228</v>
      </c>
      <c r="O6" s="414"/>
      <c r="P6" s="35">
        <f>(N6/H6-1)*100</f>
        <v>-52.633142753975818</v>
      </c>
      <c r="Q6" s="35">
        <f>(N6/J6-1)*100</f>
        <v>-52.642625149577306</v>
      </c>
      <c r="R6" s="7"/>
      <c r="S6" s="8"/>
    </row>
    <row r="7" spans="1:19" ht="15.75">
      <c r="A7" s="9"/>
      <c r="B7" s="10" t="s">
        <v>21</v>
      </c>
      <c r="C7" s="122">
        <f>'نفقات فعلية 2010'!C34</f>
        <v>8475.8799999999992</v>
      </c>
      <c r="D7" s="378">
        <f>'منقح 2011'!C34</f>
        <v>16363.884</v>
      </c>
      <c r="E7" s="379"/>
      <c r="F7" s="378">
        <f>'نفقات فعلية 2011'!C34</f>
        <v>11363.953</v>
      </c>
      <c r="G7" s="379"/>
      <c r="H7" s="380">
        <f>'مصدق 2012'!C37</f>
        <v>13922.513000000001</v>
      </c>
      <c r="I7" s="381"/>
      <c r="J7" s="380">
        <f>'منقح 2012'!C37</f>
        <v>16787.966</v>
      </c>
      <c r="K7" s="381"/>
      <c r="L7" s="350">
        <f>'مقترح 2013'!C38</f>
        <v>56960.77</v>
      </c>
      <c r="M7" s="351"/>
      <c r="N7" s="350">
        <f>متفق2013!C38</f>
        <v>35873</v>
      </c>
      <c r="O7" s="351"/>
      <c r="P7" s="35">
        <f t="shared" ref="P7:P16" si="5">(N7/H7-1)*100</f>
        <v>157.66181723084043</v>
      </c>
      <c r="Q7" s="35">
        <f t="shared" ref="Q7:Q16" si="6">(N7/J7-1)*100</f>
        <v>113.68282494734623</v>
      </c>
      <c r="R7" s="7"/>
      <c r="S7" s="377"/>
    </row>
    <row r="8" spans="1:19" ht="15.75">
      <c r="A8" s="11"/>
      <c r="B8" s="10" t="s">
        <v>22</v>
      </c>
      <c r="C8" s="122">
        <f>'نفقات فعلية 2010'!D34</f>
        <v>4777.768</v>
      </c>
      <c r="D8" s="378">
        <f>'منقح 2011'!D34</f>
        <v>13194.939</v>
      </c>
      <c r="E8" s="379"/>
      <c r="F8" s="378">
        <f>'نفقات فعلية 2011'!D34</f>
        <v>12989.638999999999</v>
      </c>
      <c r="G8" s="379"/>
      <c r="H8" s="380">
        <f>'مصدق 2012'!D37</f>
        <v>14562</v>
      </c>
      <c r="I8" s="381"/>
      <c r="J8" s="380">
        <f>'منقح 2012'!D37</f>
        <v>14431.32</v>
      </c>
      <c r="K8" s="381"/>
      <c r="L8" s="350">
        <f>'مقترح 2013'!D38</f>
        <v>15290.1</v>
      </c>
      <c r="M8" s="351"/>
      <c r="N8" s="350">
        <f>متفق2013!D38</f>
        <v>13667</v>
      </c>
      <c r="O8" s="351"/>
      <c r="P8" s="35">
        <f t="shared" si="5"/>
        <v>-6.1461337728334069</v>
      </c>
      <c r="Q8" s="35">
        <f t="shared" si="6"/>
        <v>-5.2962584157235764</v>
      </c>
      <c r="R8" s="7"/>
      <c r="S8" s="377"/>
    </row>
    <row r="9" spans="1:19" ht="15.75">
      <c r="A9" s="11"/>
      <c r="B9" s="10" t="s">
        <v>23</v>
      </c>
      <c r="C9" s="122">
        <f>'نفقات فعلية 2010'!E34</f>
        <v>0</v>
      </c>
      <c r="D9" s="378">
        <f>'منقح 2011'!E34</f>
        <v>0</v>
      </c>
      <c r="E9" s="379"/>
      <c r="F9" s="378">
        <f>'نفقات فعلية 2011'!E34</f>
        <v>0</v>
      </c>
      <c r="G9" s="379"/>
      <c r="H9" s="380">
        <f>'مصدق 2012'!E37</f>
        <v>0</v>
      </c>
      <c r="I9" s="381"/>
      <c r="J9" s="380">
        <f>'منقح 2012'!E37</f>
        <v>0</v>
      </c>
      <c r="K9" s="381"/>
      <c r="L9" s="350">
        <f>'مقترح 2013'!E38</f>
        <v>0</v>
      </c>
      <c r="M9" s="351"/>
      <c r="N9" s="350">
        <f>متفق2013!E38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2">
        <f>'نفقات فعلية 2010'!F34</f>
        <v>0</v>
      </c>
      <c r="D10" s="378">
        <f>'منقح 2011'!F34</f>
        <v>0</v>
      </c>
      <c r="E10" s="379"/>
      <c r="F10" s="378">
        <f>'نفقات فعلية 2011'!F34</f>
        <v>0</v>
      </c>
      <c r="G10" s="379"/>
      <c r="H10" s="380">
        <f>'مصدق 2012'!F37</f>
        <v>0</v>
      </c>
      <c r="I10" s="381"/>
      <c r="J10" s="380">
        <f>'منقح 2012'!F37</f>
        <v>0</v>
      </c>
      <c r="K10" s="381"/>
      <c r="L10" s="350">
        <f>'مقترح 2013'!F38</f>
        <v>0</v>
      </c>
      <c r="M10" s="351"/>
      <c r="N10" s="350">
        <f>متفق2013!F38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22">
        <f>'نفقات فعلية 2010'!G34</f>
        <v>0</v>
      </c>
      <c r="D11" s="378">
        <f>'منقح 2011'!G34</f>
        <v>0</v>
      </c>
      <c r="E11" s="379"/>
      <c r="F11" s="378">
        <f>'نفقات فعلية 2011'!G34</f>
        <v>0</v>
      </c>
      <c r="G11" s="379"/>
      <c r="H11" s="380">
        <f>'مصدق 2012'!G37</f>
        <v>0</v>
      </c>
      <c r="I11" s="381"/>
      <c r="J11" s="380">
        <f>'منقح 2012'!G37</f>
        <v>0</v>
      </c>
      <c r="K11" s="381"/>
      <c r="L11" s="350">
        <f>'مقترح 2013'!G38</f>
        <v>0</v>
      </c>
      <c r="M11" s="351"/>
      <c r="N11" s="350">
        <f>متفق2013!G38</f>
        <v>0</v>
      </c>
      <c r="O11" s="351"/>
      <c r="P11" s="35" t="e">
        <f t="shared" si="5"/>
        <v>#DIV/0!</v>
      </c>
      <c r="Q11" s="35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122">
        <f>'نفقات فعلية 2010'!H34</f>
        <v>148233.198</v>
      </c>
      <c r="D12" s="378">
        <f>'منقح 2011'!H34</f>
        <v>0</v>
      </c>
      <c r="E12" s="379"/>
      <c r="F12" s="378">
        <f>'نفقات فعلية 2011'!H34</f>
        <v>0</v>
      </c>
      <c r="G12" s="379"/>
      <c r="H12" s="380">
        <f>'مصدق 2012'!H37</f>
        <v>0</v>
      </c>
      <c r="I12" s="381"/>
      <c r="J12" s="380">
        <f>'منقح 2012'!H37</f>
        <v>0</v>
      </c>
      <c r="K12" s="381"/>
      <c r="L12" s="350">
        <f>'مقترح 2013'!H38</f>
        <v>0</v>
      </c>
      <c r="M12" s="351"/>
      <c r="N12" s="350">
        <f>متفق2013!H38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2">
        <f>'نفقات فعلية 2010'!I34</f>
        <v>103153.486</v>
      </c>
      <c r="D13" s="378">
        <f>'منقح 2011'!I34</f>
        <v>373442.70299999998</v>
      </c>
      <c r="E13" s="379"/>
      <c r="F13" s="378">
        <f>'نفقات فعلية 2011'!I34</f>
        <v>382189.85800000001</v>
      </c>
      <c r="G13" s="379"/>
      <c r="H13" s="380">
        <f>'مصدق 2012'!I37</f>
        <v>285007.5</v>
      </c>
      <c r="I13" s="381"/>
      <c r="J13" s="380">
        <f>'منقح 2012'!I37</f>
        <v>282337.5</v>
      </c>
      <c r="K13" s="381"/>
      <c r="L13" s="350">
        <f>'مقترح 2013'!I38</f>
        <v>386187.5</v>
      </c>
      <c r="M13" s="351"/>
      <c r="N13" s="350">
        <f>متفق2013!I38</f>
        <v>100688</v>
      </c>
      <c r="O13" s="351"/>
      <c r="P13" s="35">
        <f t="shared" si="5"/>
        <v>-64.671806882275035</v>
      </c>
      <c r="Q13" s="35">
        <f t="shared" si="6"/>
        <v>-64.337716385531493</v>
      </c>
      <c r="R13" s="7"/>
      <c r="S13" s="377"/>
    </row>
    <row r="14" spans="1:19" ht="15.75">
      <c r="A14" s="11"/>
      <c r="B14" s="12" t="s">
        <v>28</v>
      </c>
      <c r="C14" s="122">
        <f>'نفقات فعلية 2010'!J34</f>
        <v>9970.0409999999993</v>
      </c>
      <c r="D14" s="378">
        <f>'منقح 2011'!J34</f>
        <v>10541.339</v>
      </c>
      <c r="E14" s="379"/>
      <c r="F14" s="378">
        <f>'نفقات فعلية 2011'!J34</f>
        <v>5694.4260000000004</v>
      </c>
      <c r="G14" s="379"/>
      <c r="H14" s="380">
        <f>'مصدق 2012'!J37</f>
        <v>10000</v>
      </c>
      <c r="I14" s="381"/>
      <c r="J14" s="380">
        <f>'منقح 2012'!J37</f>
        <v>10000</v>
      </c>
      <c r="K14" s="381"/>
      <c r="L14" s="350">
        <f>'مقترح 2013'!J38</f>
        <v>10000</v>
      </c>
      <c r="M14" s="351"/>
      <c r="N14" s="350">
        <f>متفق2013!J38</f>
        <v>3000</v>
      </c>
      <c r="O14" s="351"/>
      <c r="P14" s="35">
        <f t="shared" si="5"/>
        <v>-70</v>
      </c>
      <c r="Q14" s="35">
        <f t="shared" si="6"/>
        <v>-70</v>
      </c>
      <c r="R14" s="7"/>
      <c r="S14" s="377"/>
    </row>
    <row r="15" spans="1:19" ht="15.75">
      <c r="A15" s="5" t="s">
        <v>29</v>
      </c>
      <c r="B15" s="13" t="s">
        <v>30</v>
      </c>
      <c r="C15" s="121">
        <f>'نفقات فعلية 2010'!N34</f>
        <v>0</v>
      </c>
      <c r="D15" s="382">
        <f>'منقح 2011'!N34</f>
        <v>69500</v>
      </c>
      <c r="E15" s="383"/>
      <c r="F15" s="382">
        <f>'نفقات فعلية 2011'!N34</f>
        <v>31941.423999999999</v>
      </c>
      <c r="G15" s="383"/>
      <c r="H15" s="396">
        <f>'مصدق 2012'!N37</f>
        <v>56000</v>
      </c>
      <c r="I15" s="397"/>
      <c r="J15" s="396">
        <f>'منقح 2012'!N37</f>
        <v>77962.078999999998</v>
      </c>
      <c r="K15" s="397"/>
      <c r="L15" s="365">
        <f>'مقترح 2013'!N38</f>
        <v>50000</v>
      </c>
      <c r="M15" s="366"/>
      <c r="N15" s="365">
        <f>متفق2013!N38</f>
        <v>50000</v>
      </c>
      <c r="O15" s="366"/>
      <c r="P15" s="35">
        <f t="shared" si="5"/>
        <v>-10.71428571428571</v>
      </c>
      <c r="Q15" s="35">
        <f t="shared" si="6"/>
        <v>-35.86625620899617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274610.37300000002</v>
      </c>
      <c r="D16" s="411">
        <f>D6+D15</f>
        <v>483042.86499999993</v>
      </c>
      <c r="E16" s="412"/>
      <c r="F16" s="411">
        <f t="shared" ref="F16" si="7">F6+F15</f>
        <v>444179.3</v>
      </c>
      <c r="G16" s="412"/>
      <c r="H16" s="411">
        <f t="shared" ref="H16" si="8">H6+H15</f>
        <v>379492.01299999998</v>
      </c>
      <c r="I16" s="412"/>
      <c r="J16" s="411">
        <f t="shared" ref="J16" si="9">J6+J15</f>
        <v>401518.86499999999</v>
      </c>
      <c r="K16" s="412"/>
      <c r="L16" s="413">
        <f t="shared" ref="L16" si="10">L6+L15</f>
        <v>518438.37</v>
      </c>
      <c r="M16" s="414"/>
      <c r="N16" s="413">
        <f t="shared" ref="N16" si="11">N6+N15</f>
        <v>203228</v>
      </c>
      <c r="O16" s="414"/>
      <c r="P16" s="35">
        <f t="shared" si="5"/>
        <v>-46.447357773508656</v>
      </c>
      <c r="Q16" s="35">
        <f t="shared" si="6"/>
        <v>-49.385192648420137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19"/>
      <c r="N18" s="119"/>
      <c r="O18" s="119"/>
      <c r="P18" s="119"/>
      <c r="Q18" s="367"/>
      <c r="R18" s="119"/>
      <c r="S18" s="119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19"/>
      <c r="N19" s="119"/>
      <c r="O19" s="119"/>
      <c r="P19" s="119"/>
      <c r="Q19" s="367"/>
      <c r="R19" s="119"/>
      <c r="S19" s="119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0" t="s">
        <v>40</v>
      </c>
      <c r="M20" s="119"/>
      <c r="N20" s="26"/>
      <c r="O20" s="26"/>
      <c r="P20" s="26"/>
      <c r="Q20" s="25"/>
      <c r="R20" s="119"/>
      <c r="S20" s="119"/>
    </row>
    <row r="21" spans="1:19" ht="15.75">
      <c r="A21" s="15" t="s">
        <v>19</v>
      </c>
      <c r="B21" s="343" t="s">
        <v>41</v>
      </c>
      <c r="C21" s="344"/>
      <c r="D21" s="348">
        <f>'ايراد فعلي 2010'!C34</f>
        <v>23.263000000000002</v>
      </c>
      <c r="E21" s="349"/>
      <c r="F21" s="350">
        <f>ايرادفعلي2011!C34</f>
        <v>57.076999999999998</v>
      </c>
      <c r="G21" s="351"/>
      <c r="H21" s="350">
        <f>مخطط2012!C34</f>
        <v>25</v>
      </c>
      <c r="I21" s="351"/>
      <c r="J21" s="334">
        <f>مخطط2013!C37</f>
        <v>75</v>
      </c>
      <c r="K21" s="335"/>
      <c r="L21" s="36">
        <f>(J21/H21-1)*100</f>
        <v>200</v>
      </c>
      <c r="M21" s="119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2010'!D34</f>
        <v>0</v>
      </c>
      <c r="E22" s="349"/>
      <c r="F22" s="350">
        <f>ايرادفعلي2011!D34</f>
        <v>0</v>
      </c>
      <c r="G22" s="351"/>
      <c r="H22" s="350">
        <f>مخطط2012!D34</f>
        <v>0</v>
      </c>
      <c r="I22" s="351"/>
      <c r="J22" s="334">
        <f>مخطط2013!D37</f>
        <v>0</v>
      </c>
      <c r="K22" s="335"/>
      <c r="L22" s="36" t="e">
        <f t="shared" ref="L22:L26" si="12">(J22/H22-1)*100</f>
        <v>#DIV/0!</v>
      </c>
      <c r="M22" s="119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2010'!E34</f>
        <v>0</v>
      </c>
      <c r="E23" s="349"/>
      <c r="F23" s="350">
        <f>ايرادفعلي2011!E34</f>
        <v>0</v>
      </c>
      <c r="G23" s="351"/>
      <c r="H23" s="350">
        <f>مخطط2012!E34</f>
        <v>0</v>
      </c>
      <c r="I23" s="351"/>
      <c r="J23" s="334">
        <f>مخطط2013!E37</f>
        <v>0</v>
      </c>
      <c r="K23" s="335"/>
      <c r="L23" s="36" t="e">
        <f t="shared" si="12"/>
        <v>#DIV/0!</v>
      </c>
      <c r="M23" s="119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2010'!F34</f>
        <v>209.82499999999999</v>
      </c>
      <c r="E24" s="349"/>
      <c r="F24" s="350">
        <f>ايرادفعلي2011!F34</f>
        <v>115.85599999999999</v>
      </c>
      <c r="G24" s="351"/>
      <c r="H24" s="350">
        <f>مخطط2012!F34</f>
        <v>60</v>
      </c>
      <c r="I24" s="351"/>
      <c r="J24" s="334">
        <f>مخطط2013!F37</f>
        <v>122.15</v>
      </c>
      <c r="K24" s="335"/>
      <c r="L24" s="36">
        <f t="shared" si="12"/>
        <v>103.58333333333336</v>
      </c>
      <c r="M24" s="119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2010'!G34</f>
        <v>0</v>
      </c>
      <c r="E25" s="349"/>
      <c r="F25" s="350">
        <f>ايرادفعلي2011!G34</f>
        <v>0</v>
      </c>
      <c r="G25" s="351"/>
      <c r="H25" s="350">
        <f>مخطط2012!G34</f>
        <v>0</v>
      </c>
      <c r="I25" s="351"/>
      <c r="J25" s="334">
        <f>مخطط2013!G37</f>
        <v>0</v>
      </c>
      <c r="K25" s="335"/>
      <c r="L25" s="36" t="e">
        <f t="shared" si="12"/>
        <v>#DIV/0!</v>
      </c>
      <c r="M25" s="119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233.08799999999999</v>
      </c>
      <c r="E26" s="427"/>
      <c r="F26" s="426">
        <f>SUM(F21:G25)</f>
        <v>172.93299999999999</v>
      </c>
      <c r="G26" s="427"/>
      <c r="H26" s="426">
        <f t="shared" ref="H26" si="13">SUM(H21:I25)</f>
        <v>85</v>
      </c>
      <c r="I26" s="427"/>
      <c r="J26" s="426">
        <f t="shared" ref="J26" si="14">SUM(J21:K25)</f>
        <v>197.15</v>
      </c>
      <c r="K26" s="427"/>
      <c r="L26" s="36">
        <f t="shared" si="12"/>
        <v>131.94117647058823</v>
      </c>
      <c r="M26" s="119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8">
      <c r="A29" s="420"/>
      <c r="B29" s="421"/>
      <c r="C29" s="422"/>
      <c r="D29" s="143">
        <v>1</v>
      </c>
      <c r="E29" s="143">
        <v>3</v>
      </c>
      <c r="F29" s="143">
        <v>4</v>
      </c>
      <c r="G29" s="143">
        <v>1</v>
      </c>
      <c r="H29" s="143">
        <v>1</v>
      </c>
      <c r="I29" s="143">
        <v>4</v>
      </c>
      <c r="J29" s="143">
        <v>8</v>
      </c>
      <c r="K29" s="143">
        <v>8</v>
      </c>
      <c r="L29" s="143">
        <v>354</v>
      </c>
      <c r="M29" s="143">
        <v>400</v>
      </c>
      <c r="N29" s="144">
        <v>67</v>
      </c>
      <c r="O29" s="144">
        <v>150</v>
      </c>
      <c r="P29" s="162">
        <f>SUM(D29:O29)</f>
        <v>1001</v>
      </c>
      <c r="Q29" s="31"/>
      <c r="R29" s="23"/>
      <c r="S29" s="1"/>
    </row>
    <row r="30" spans="1:19">
      <c r="A30" s="21"/>
      <c r="B30" s="21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33"/>
      <c r="O30" s="33"/>
      <c r="P30" s="23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8">
      <c r="A32" s="420"/>
      <c r="B32" s="421"/>
      <c r="C32" s="422"/>
      <c r="D32" s="143">
        <v>1</v>
      </c>
      <c r="E32" s="143">
        <v>3</v>
      </c>
      <c r="F32" s="143">
        <v>4</v>
      </c>
      <c r="G32" s="143">
        <v>3</v>
      </c>
      <c r="H32" s="143">
        <v>15</v>
      </c>
      <c r="I32" s="143">
        <v>88</v>
      </c>
      <c r="J32" s="143">
        <v>172</v>
      </c>
      <c r="K32" s="143">
        <v>200</v>
      </c>
      <c r="L32" s="143">
        <v>464</v>
      </c>
      <c r="M32" s="143">
        <v>338</v>
      </c>
      <c r="N32" s="144">
        <v>106</v>
      </c>
      <c r="O32" s="144">
        <v>213</v>
      </c>
      <c r="P32" s="141">
        <f>SUM(D32:O32)</f>
        <v>1607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رقم(1)2013'!C34</f>
        <v>2</v>
      </c>
      <c r="E35" s="158">
        <f>'جدول رقم(1)2013'!D34</f>
        <v>4</v>
      </c>
      <c r="F35" s="158">
        <f>'جدول رقم(1)2013'!E34</f>
        <v>6</v>
      </c>
      <c r="G35" s="158">
        <f>'جدول رقم(1)2013'!F34</f>
        <v>8</v>
      </c>
      <c r="H35" s="158">
        <f>'جدول رقم(1)2013'!G34</f>
        <v>49</v>
      </c>
      <c r="I35" s="158">
        <f>'جدول رقم(1)2013'!H34</f>
        <v>202</v>
      </c>
      <c r="J35" s="158">
        <f>'جدول رقم(1)2013'!I34</f>
        <v>277</v>
      </c>
      <c r="K35" s="158">
        <f>'جدول رقم(1)2013'!J34</f>
        <v>247</v>
      </c>
      <c r="L35" s="158">
        <f>'جدول رقم(1)2013'!K34</f>
        <v>1713</v>
      </c>
      <c r="M35" s="158">
        <f>'جدول رقم(1)2013'!L34</f>
        <v>1028</v>
      </c>
      <c r="N35" s="158">
        <f>'جدول رقم(1)2013'!M34</f>
        <v>723</v>
      </c>
      <c r="O35" s="158">
        <f>'جدول رقم(1)2013'!N34</f>
        <v>1126</v>
      </c>
      <c r="P35" s="159">
        <f>SUM(D35:O35)</f>
        <v>5385</v>
      </c>
      <c r="Q35" s="31">
        <v>51</v>
      </c>
      <c r="R35" s="1"/>
      <c r="S35" s="24"/>
    </row>
  </sheetData>
  <sheetProtection password="CC06" sheet="1" objects="1" scenarios="1"/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22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207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19"/>
      <c r="S3" s="119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19"/>
      <c r="S4" s="119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19"/>
      <c r="S5" s="119"/>
    </row>
    <row r="6" spans="1:19" ht="15.75">
      <c r="A6" s="5" t="s">
        <v>19</v>
      </c>
      <c r="B6" s="6" t="s">
        <v>20</v>
      </c>
      <c r="C6" s="37">
        <f>SUM(C7:C14)</f>
        <v>355.70500000000004</v>
      </c>
      <c r="D6" s="411">
        <f>SUM(D7:E14)</f>
        <v>2129.5039999999999</v>
      </c>
      <c r="E6" s="412"/>
      <c r="F6" s="411">
        <f t="shared" ref="F6" si="0">SUM(F7:G14)</f>
        <v>1095.6659999999999</v>
      </c>
      <c r="G6" s="412"/>
      <c r="H6" s="411">
        <f t="shared" ref="H6" si="1">SUM(H7:I14)</f>
        <v>2051.5</v>
      </c>
      <c r="I6" s="412"/>
      <c r="J6" s="411">
        <f t="shared" ref="J6" si="2">SUM(J7:K14)</f>
        <v>2131.0450000000001</v>
      </c>
      <c r="K6" s="412"/>
      <c r="L6" s="413">
        <f t="shared" ref="L6" si="3">SUM(L7:M14)</f>
        <v>2108.1999999999998</v>
      </c>
      <c r="M6" s="414"/>
      <c r="N6" s="413">
        <f t="shared" ref="N6" si="4">SUM(N7:O14)</f>
        <v>2011</v>
      </c>
      <c r="O6" s="414"/>
      <c r="P6" s="35">
        <f>(N6/H6-1)*100</f>
        <v>-1.9741652449427272</v>
      </c>
      <c r="Q6" s="35">
        <f>(N6/J6-1)*100</f>
        <v>-5.6331518104967282</v>
      </c>
      <c r="R6" s="7"/>
      <c r="S6" s="8"/>
    </row>
    <row r="7" spans="1:19" ht="15.75">
      <c r="A7" s="9"/>
      <c r="B7" s="10" t="s">
        <v>21</v>
      </c>
      <c r="C7" s="122">
        <f>'نفقات فعلية 2010'!C35</f>
        <v>81.075999999999993</v>
      </c>
      <c r="D7" s="378">
        <f>'منقح 2011'!C35</f>
        <v>1308.5039999999999</v>
      </c>
      <c r="E7" s="379"/>
      <c r="F7" s="378">
        <f>'نفقات فعلية 2011'!C35</f>
        <v>628.89700000000005</v>
      </c>
      <c r="G7" s="379"/>
      <c r="H7" s="380">
        <f>'مصدق 2012'!C38</f>
        <v>1720.5</v>
      </c>
      <c r="I7" s="381"/>
      <c r="J7" s="380">
        <f>'منقح 2012'!C38</f>
        <v>1361.0450000000001</v>
      </c>
      <c r="K7" s="381"/>
      <c r="L7" s="350">
        <f>'مقترح 2013'!C39</f>
        <v>1421</v>
      </c>
      <c r="M7" s="351"/>
      <c r="N7" s="350">
        <f>متفق2013!C39</f>
        <v>1326</v>
      </c>
      <c r="O7" s="351"/>
      <c r="P7" s="35">
        <f t="shared" ref="P7:P16" si="5">(N7/H7-1)*100</f>
        <v>-22.929380993897119</v>
      </c>
      <c r="Q7" s="35">
        <f t="shared" ref="Q7:Q16" si="6">(N7/J7-1)*100</f>
        <v>-2.5748597584943966</v>
      </c>
      <c r="R7" s="7"/>
      <c r="S7" s="377"/>
    </row>
    <row r="8" spans="1:19" ht="15.75">
      <c r="A8" s="11"/>
      <c r="B8" s="10" t="s">
        <v>22</v>
      </c>
      <c r="C8" s="122">
        <f>'نفقات فعلية 2010'!D35</f>
        <v>37.411999999999999</v>
      </c>
      <c r="D8" s="378">
        <f>'منقح 2011'!D35</f>
        <v>564</v>
      </c>
      <c r="E8" s="379"/>
      <c r="F8" s="378">
        <f>'نفقات فعلية 2011'!D35</f>
        <v>282.07100000000003</v>
      </c>
      <c r="G8" s="379"/>
      <c r="H8" s="380">
        <f>'مصدق 2012'!D38</f>
        <v>201</v>
      </c>
      <c r="I8" s="381"/>
      <c r="J8" s="380">
        <f>'منقح 2012'!D38</f>
        <v>622</v>
      </c>
      <c r="K8" s="381"/>
      <c r="L8" s="350">
        <f>'مقترح 2013'!D39</f>
        <v>520.20000000000005</v>
      </c>
      <c r="M8" s="351"/>
      <c r="N8" s="350">
        <f>متفق2013!D39</f>
        <v>520</v>
      </c>
      <c r="O8" s="351"/>
      <c r="P8" s="35">
        <f t="shared" si="5"/>
        <v>158.70646766169156</v>
      </c>
      <c r="Q8" s="35">
        <f t="shared" si="6"/>
        <v>-16.398713826366563</v>
      </c>
      <c r="R8" s="7"/>
      <c r="S8" s="377"/>
    </row>
    <row r="9" spans="1:19" ht="15.75">
      <c r="A9" s="11"/>
      <c r="B9" s="10" t="s">
        <v>23</v>
      </c>
      <c r="C9" s="122">
        <f>'نفقات فعلية 2010'!E35</f>
        <v>0</v>
      </c>
      <c r="D9" s="378">
        <f>'منقح 2011'!E35</f>
        <v>0</v>
      </c>
      <c r="E9" s="379"/>
      <c r="F9" s="378">
        <f>'نفقات فعلية 2011'!E35</f>
        <v>0</v>
      </c>
      <c r="G9" s="379"/>
      <c r="H9" s="380">
        <f>'مصدق 2012'!E38</f>
        <v>0</v>
      </c>
      <c r="I9" s="381"/>
      <c r="J9" s="380">
        <f>'منقح 2012'!E38</f>
        <v>0</v>
      </c>
      <c r="K9" s="381"/>
      <c r="L9" s="350">
        <f>'مقترح 2013'!E39</f>
        <v>0</v>
      </c>
      <c r="M9" s="351"/>
      <c r="N9" s="350">
        <f>متفق2013!E39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2">
        <f>'نفقات فعلية 2010'!F35</f>
        <v>0</v>
      </c>
      <c r="D10" s="378">
        <f>'منقح 2011'!F35</f>
        <v>0</v>
      </c>
      <c r="E10" s="379"/>
      <c r="F10" s="378">
        <f>'نفقات فعلية 2011'!F35</f>
        <v>0</v>
      </c>
      <c r="G10" s="379"/>
      <c r="H10" s="380">
        <f>'مصدق 2012'!F38</f>
        <v>0</v>
      </c>
      <c r="I10" s="381"/>
      <c r="J10" s="380">
        <f>'منقح 2012'!F38</f>
        <v>0</v>
      </c>
      <c r="K10" s="381"/>
      <c r="L10" s="350">
        <f>'مقترح 2013'!F39</f>
        <v>0</v>
      </c>
      <c r="M10" s="351"/>
      <c r="N10" s="350">
        <f>متفق2013!F39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22">
        <f>'نفقات فعلية 2010'!G35</f>
        <v>0</v>
      </c>
      <c r="D11" s="378">
        <f>'منقح 2011'!G35</f>
        <v>0</v>
      </c>
      <c r="E11" s="379"/>
      <c r="F11" s="378">
        <f>'نفقات فعلية 2011'!G35</f>
        <v>0</v>
      </c>
      <c r="G11" s="379"/>
      <c r="H11" s="380">
        <f>'مصدق 2012'!G38</f>
        <v>0</v>
      </c>
      <c r="I11" s="381"/>
      <c r="J11" s="380">
        <f>'منقح 2012'!G38</f>
        <v>0</v>
      </c>
      <c r="K11" s="381"/>
      <c r="L11" s="350">
        <f>'مقترح 2013'!G39</f>
        <v>0</v>
      </c>
      <c r="M11" s="351"/>
      <c r="N11" s="350">
        <f>متفق2013!G39</f>
        <v>0</v>
      </c>
      <c r="O11" s="351"/>
      <c r="P11" s="35" t="e">
        <f t="shared" si="5"/>
        <v>#DIV/0!</v>
      </c>
      <c r="Q11" s="35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122">
        <f>'نفقات فعلية 2010'!H35</f>
        <v>0</v>
      </c>
      <c r="D12" s="378">
        <f>'منقح 2011'!H35</f>
        <v>0</v>
      </c>
      <c r="E12" s="379"/>
      <c r="F12" s="378">
        <f>'نفقات فعلية 2011'!H35</f>
        <v>0</v>
      </c>
      <c r="G12" s="379"/>
      <c r="H12" s="380">
        <f>'مصدق 2012'!H38</f>
        <v>0</v>
      </c>
      <c r="I12" s="381"/>
      <c r="J12" s="380">
        <f>'منقح 2012'!H38</f>
        <v>0</v>
      </c>
      <c r="K12" s="381"/>
      <c r="L12" s="350">
        <f>'مقترح 2013'!H39</f>
        <v>0</v>
      </c>
      <c r="M12" s="351"/>
      <c r="N12" s="350">
        <f>متفق2013!H39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2">
        <f>'نفقات فعلية 2010'!I35</f>
        <v>0</v>
      </c>
      <c r="D13" s="378">
        <f>'منقح 2011'!I35</f>
        <v>30</v>
      </c>
      <c r="E13" s="379"/>
      <c r="F13" s="378">
        <f>'نفقات فعلية 2011'!I35</f>
        <v>3.9249999999999998</v>
      </c>
      <c r="G13" s="379"/>
      <c r="H13" s="380">
        <f>'مصدق 2012'!I38</f>
        <v>10</v>
      </c>
      <c r="I13" s="381"/>
      <c r="J13" s="380">
        <f>'منقح 2012'!I38</f>
        <v>28</v>
      </c>
      <c r="K13" s="381"/>
      <c r="L13" s="350">
        <f>'مقترح 2013'!I39</f>
        <v>25</v>
      </c>
      <c r="M13" s="351"/>
      <c r="N13" s="350">
        <f>متفق2013!I39</f>
        <v>25</v>
      </c>
      <c r="O13" s="351"/>
      <c r="P13" s="35">
        <f t="shared" si="5"/>
        <v>150</v>
      </c>
      <c r="Q13" s="35">
        <f t="shared" si="6"/>
        <v>-10.71428571428571</v>
      </c>
      <c r="R13" s="7"/>
      <c r="S13" s="377"/>
    </row>
    <row r="14" spans="1:19" ht="15.75">
      <c r="A14" s="11"/>
      <c r="B14" s="12" t="s">
        <v>28</v>
      </c>
      <c r="C14" s="122">
        <f>'نفقات فعلية 2010'!J35</f>
        <v>237.21700000000001</v>
      </c>
      <c r="D14" s="378">
        <f>'منقح 2011'!J35</f>
        <v>227</v>
      </c>
      <c r="E14" s="379"/>
      <c r="F14" s="378">
        <f>'نفقات فعلية 2011'!J35</f>
        <v>180.773</v>
      </c>
      <c r="G14" s="379"/>
      <c r="H14" s="380">
        <f>'مصدق 2012'!J38</f>
        <v>120</v>
      </c>
      <c r="I14" s="381"/>
      <c r="J14" s="380">
        <f>'منقح 2012'!J38</f>
        <v>120</v>
      </c>
      <c r="K14" s="381"/>
      <c r="L14" s="350">
        <f>'مقترح 2013'!J39</f>
        <v>142</v>
      </c>
      <c r="M14" s="351"/>
      <c r="N14" s="350">
        <f>متفق2013!J39</f>
        <v>140</v>
      </c>
      <c r="O14" s="351"/>
      <c r="P14" s="35">
        <f t="shared" si="5"/>
        <v>16.666666666666675</v>
      </c>
      <c r="Q14" s="35">
        <f t="shared" si="6"/>
        <v>16.666666666666675</v>
      </c>
      <c r="R14" s="7"/>
      <c r="S14" s="377"/>
    </row>
    <row r="15" spans="1:19" ht="15.75">
      <c r="A15" s="5" t="s">
        <v>29</v>
      </c>
      <c r="B15" s="13" t="s">
        <v>30</v>
      </c>
      <c r="C15" s="121">
        <f>'نفقات فعلية 2010'!N35</f>
        <v>0</v>
      </c>
      <c r="D15" s="382">
        <f>'منقح 2011'!N35</f>
        <v>0</v>
      </c>
      <c r="E15" s="383"/>
      <c r="F15" s="382">
        <f>'نفقات فعلية 2011'!N35</f>
        <v>0</v>
      </c>
      <c r="G15" s="383"/>
      <c r="H15" s="396">
        <f>'مصدق 2012'!N38</f>
        <v>0</v>
      </c>
      <c r="I15" s="397"/>
      <c r="J15" s="396">
        <f>'منقح 2012'!N38</f>
        <v>0</v>
      </c>
      <c r="K15" s="397"/>
      <c r="L15" s="365">
        <f>'مقترح 2013'!N39</f>
        <v>0</v>
      </c>
      <c r="M15" s="366"/>
      <c r="N15" s="365">
        <f>متفق2013!N39</f>
        <v>0</v>
      </c>
      <c r="O15" s="366"/>
      <c r="P15" s="35" t="e">
        <f t="shared" si="5"/>
        <v>#DIV/0!</v>
      </c>
      <c r="Q15" s="35" t="e">
        <f t="shared" si="6"/>
        <v>#DIV/0!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355.70500000000004</v>
      </c>
      <c r="D16" s="411">
        <f>D6+D15</f>
        <v>2129.5039999999999</v>
      </c>
      <c r="E16" s="412"/>
      <c r="F16" s="411">
        <f t="shared" ref="F16" si="7">F6+F15</f>
        <v>1095.6659999999999</v>
      </c>
      <c r="G16" s="412"/>
      <c r="H16" s="411">
        <f t="shared" ref="H16" si="8">H6+H15</f>
        <v>2051.5</v>
      </c>
      <c r="I16" s="412"/>
      <c r="J16" s="411">
        <f t="shared" ref="J16" si="9">J6+J15</f>
        <v>2131.0450000000001</v>
      </c>
      <c r="K16" s="412"/>
      <c r="L16" s="413">
        <f t="shared" ref="L16" si="10">L6+L15</f>
        <v>2108.1999999999998</v>
      </c>
      <c r="M16" s="414"/>
      <c r="N16" s="413">
        <f t="shared" ref="N16" si="11">N6+N15</f>
        <v>2011</v>
      </c>
      <c r="O16" s="414"/>
      <c r="P16" s="35">
        <f t="shared" si="5"/>
        <v>-1.9741652449427272</v>
      </c>
      <c r="Q16" s="35">
        <f t="shared" si="6"/>
        <v>-5.6331518104967282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19"/>
      <c r="N18" s="119"/>
      <c r="O18" s="119"/>
      <c r="P18" s="119"/>
      <c r="Q18" s="367"/>
      <c r="R18" s="119"/>
      <c r="S18" s="119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19"/>
      <c r="N19" s="119"/>
      <c r="O19" s="119"/>
      <c r="P19" s="119"/>
      <c r="Q19" s="367"/>
      <c r="R19" s="119"/>
      <c r="S19" s="119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0" t="s">
        <v>40</v>
      </c>
      <c r="M20" s="119"/>
      <c r="N20" s="26"/>
      <c r="O20" s="26"/>
      <c r="P20" s="26"/>
      <c r="Q20" s="25"/>
      <c r="R20" s="119"/>
      <c r="S20" s="119"/>
    </row>
    <row r="21" spans="1:19" ht="15.75">
      <c r="A21" s="15" t="s">
        <v>19</v>
      </c>
      <c r="B21" s="343" t="s">
        <v>41</v>
      </c>
      <c r="C21" s="344"/>
      <c r="D21" s="348">
        <f>'ايراد فعلي 2010'!C35</f>
        <v>0</v>
      </c>
      <c r="E21" s="349"/>
      <c r="F21" s="350">
        <f>ايرادفعلي2011!C35</f>
        <v>2.5000000000000001E-2</v>
      </c>
      <c r="G21" s="351"/>
      <c r="H21" s="350">
        <f>مخطط2012!C35</f>
        <v>5</v>
      </c>
      <c r="I21" s="351"/>
      <c r="J21" s="334">
        <f>مخطط2013!C38</f>
        <v>0.5</v>
      </c>
      <c r="K21" s="335"/>
      <c r="L21" s="36">
        <f>(J21/H21-1)*100</f>
        <v>-90</v>
      </c>
      <c r="M21" s="119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2010'!D35</f>
        <v>0</v>
      </c>
      <c r="E22" s="349"/>
      <c r="F22" s="350">
        <f>ايرادفعلي2011!D35</f>
        <v>0</v>
      </c>
      <c r="G22" s="351"/>
      <c r="H22" s="350">
        <f>مخطط2012!D35</f>
        <v>0</v>
      </c>
      <c r="I22" s="351"/>
      <c r="J22" s="334">
        <f>مخطط2013!D38</f>
        <v>0</v>
      </c>
      <c r="K22" s="335"/>
      <c r="L22" s="36" t="e">
        <f t="shared" ref="L22:L26" si="12">(J22/H22-1)*100</f>
        <v>#DIV/0!</v>
      </c>
      <c r="M22" s="119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2010'!E35</f>
        <v>0</v>
      </c>
      <c r="E23" s="349"/>
      <c r="F23" s="350">
        <f>ايرادفعلي2011!E35</f>
        <v>0</v>
      </c>
      <c r="G23" s="351"/>
      <c r="H23" s="350">
        <f>مخطط2012!E35</f>
        <v>0</v>
      </c>
      <c r="I23" s="351"/>
      <c r="J23" s="334">
        <f>مخطط2013!E38</f>
        <v>0</v>
      </c>
      <c r="K23" s="335"/>
      <c r="L23" s="36" t="e">
        <f t="shared" si="12"/>
        <v>#DIV/0!</v>
      </c>
      <c r="M23" s="119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2010'!F35</f>
        <v>0</v>
      </c>
      <c r="E24" s="349"/>
      <c r="F24" s="350">
        <f>ايرادفعلي2011!F35</f>
        <v>0</v>
      </c>
      <c r="G24" s="351"/>
      <c r="H24" s="350">
        <f>مخطط2012!F35</f>
        <v>1</v>
      </c>
      <c r="I24" s="351"/>
      <c r="J24" s="334">
        <f>مخطط2013!F38</f>
        <v>0</v>
      </c>
      <c r="K24" s="335"/>
      <c r="L24" s="36">
        <f t="shared" si="12"/>
        <v>-100</v>
      </c>
      <c r="M24" s="119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2010'!G35</f>
        <v>0</v>
      </c>
      <c r="E25" s="349"/>
      <c r="F25" s="350">
        <f>ايرادفعلي2011!G35</f>
        <v>0</v>
      </c>
      <c r="G25" s="351"/>
      <c r="H25" s="350">
        <f>مخطط2012!G35</f>
        <v>0</v>
      </c>
      <c r="I25" s="351"/>
      <c r="J25" s="334">
        <f>مخطط2013!G38</f>
        <v>0</v>
      </c>
      <c r="K25" s="335"/>
      <c r="L25" s="36" t="e">
        <f t="shared" si="12"/>
        <v>#DIV/0!</v>
      </c>
      <c r="M25" s="119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0</v>
      </c>
      <c r="E26" s="427"/>
      <c r="F26" s="426">
        <f>SUM(F21:G25)</f>
        <v>2.5000000000000001E-2</v>
      </c>
      <c r="G26" s="427"/>
      <c r="H26" s="426">
        <f t="shared" ref="H26" si="13">SUM(H21:I25)</f>
        <v>6</v>
      </c>
      <c r="I26" s="427"/>
      <c r="J26" s="426">
        <f t="shared" ref="J26" si="14">SUM(J21:K25)</f>
        <v>0.5</v>
      </c>
      <c r="K26" s="427"/>
      <c r="L26" s="36">
        <f t="shared" si="12"/>
        <v>-91.666666666666657</v>
      </c>
      <c r="M26" s="119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8">
      <c r="A29" s="420"/>
      <c r="B29" s="421"/>
      <c r="C29" s="422"/>
      <c r="D29" s="143">
        <v>1</v>
      </c>
      <c r="E29" s="143">
        <v>0</v>
      </c>
      <c r="F29" s="143">
        <v>1</v>
      </c>
      <c r="G29" s="143">
        <v>3</v>
      </c>
      <c r="H29" s="143">
        <v>0</v>
      </c>
      <c r="I29" s="143">
        <v>2</v>
      </c>
      <c r="J29" s="143">
        <v>15</v>
      </c>
      <c r="K29" s="143">
        <v>15</v>
      </c>
      <c r="L29" s="143">
        <v>5</v>
      </c>
      <c r="M29" s="143">
        <v>3</v>
      </c>
      <c r="N29" s="144">
        <v>3</v>
      </c>
      <c r="O29" s="144">
        <v>2</v>
      </c>
      <c r="P29" s="162">
        <f>SUM(D29:O29)</f>
        <v>50</v>
      </c>
      <c r="Q29" s="31"/>
      <c r="R29" s="23"/>
      <c r="S29" s="1"/>
    </row>
    <row r="30" spans="1:19">
      <c r="A30" s="21"/>
      <c r="B30" s="21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33"/>
      <c r="O30" s="33"/>
      <c r="P30" s="23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8">
      <c r="A32" s="420"/>
      <c r="B32" s="421"/>
      <c r="C32" s="422"/>
      <c r="D32" s="143">
        <v>1</v>
      </c>
      <c r="E32" s="143">
        <v>0</v>
      </c>
      <c r="F32" s="143">
        <v>2</v>
      </c>
      <c r="G32" s="143">
        <v>4</v>
      </c>
      <c r="H32" s="143">
        <v>4</v>
      </c>
      <c r="I32" s="143">
        <v>6</v>
      </c>
      <c r="J32" s="143">
        <v>8</v>
      </c>
      <c r="K32" s="143">
        <v>16</v>
      </c>
      <c r="L32" s="143">
        <v>35</v>
      </c>
      <c r="M32" s="143">
        <v>13</v>
      </c>
      <c r="N32" s="144">
        <v>6</v>
      </c>
      <c r="O32" s="144">
        <v>6</v>
      </c>
      <c r="P32" s="141">
        <f>SUM(D32:O32)</f>
        <v>101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رقم(1)2013'!C35</f>
        <v>1</v>
      </c>
      <c r="E35" s="158">
        <f>'جدول رقم(1)2013'!D35</f>
        <v>0</v>
      </c>
      <c r="F35" s="158">
        <f>'جدول رقم(1)2013'!E35</f>
        <v>2</v>
      </c>
      <c r="G35" s="158">
        <f>'جدول رقم(1)2013'!F35</f>
        <v>3</v>
      </c>
      <c r="H35" s="158">
        <f>'جدول رقم(1)2013'!G35</f>
        <v>6</v>
      </c>
      <c r="I35" s="158">
        <f>'جدول رقم(1)2013'!H35</f>
        <v>7</v>
      </c>
      <c r="J35" s="158">
        <f>'جدول رقم(1)2013'!I35</f>
        <v>12</v>
      </c>
      <c r="K35" s="158">
        <f>'جدول رقم(1)2013'!J35</f>
        <v>16</v>
      </c>
      <c r="L35" s="158">
        <f>'جدول رقم(1)2013'!K35</f>
        <v>36</v>
      </c>
      <c r="M35" s="158">
        <f>'جدول رقم(1)2013'!L35</f>
        <v>9</v>
      </c>
      <c r="N35" s="158">
        <f>'جدول رقم(1)2013'!M35</f>
        <v>4</v>
      </c>
      <c r="O35" s="158">
        <f>'جدول رقم(1)2013'!N35</f>
        <v>8</v>
      </c>
      <c r="P35" s="159">
        <f>SUM(D35:O35)</f>
        <v>104</v>
      </c>
      <c r="Q35" s="31">
        <v>52</v>
      </c>
      <c r="R35" s="1"/>
      <c r="S35" s="24"/>
    </row>
  </sheetData>
  <sheetProtection password="CC06" sheet="1" objects="1" scenarios="1"/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3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2" customWidth="1"/>
    <col min="4" max="4" width="7.375" customWidth="1"/>
    <col min="5" max="5" width="5.87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208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19"/>
      <c r="S3" s="119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19"/>
      <c r="S4" s="119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19"/>
      <c r="S5" s="119"/>
    </row>
    <row r="6" spans="1:19" ht="15.75">
      <c r="A6" s="5" t="s">
        <v>19</v>
      </c>
      <c r="B6" s="6" t="s">
        <v>20</v>
      </c>
      <c r="C6" s="37">
        <f>SUM(C7:C14)</f>
        <v>270676.82900000003</v>
      </c>
      <c r="D6" s="411">
        <f>SUM(D7:E14)</f>
        <v>342739.89900000003</v>
      </c>
      <c r="E6" s="412"/>
      <c r="F6" s="411">
        <f t="shared" ref="F6" si="0">SUM(F7:G14)</f>
        <v>312237.12800000003</v>
      </c>
      <c r="G6" s="412"/>
      <c r="H6" s="411">
        <f t="shared" ref="H6" si="1">SUM(H7:I14)</f>
        <v>381472.47100000002</v>
      </c>
      <c r="I6" s="412"/>
      <c r="J6" s="411">
        <f t="shared" ref="J6" si="2">SUM(J7:K14)</f>
        <v>410754.06099999999</v>
      </c>
      <c r="K6" s="412"/>
      <c r="L6" s="413">
        <f t="shared" ref="L6" si="3">SUM(L7:M14)</f>
        <v>1126810.6639999999</v>
      </c>
      <c r="M6" s="414"/>
      <c r="N6" s="413">
        <f t="shared" ref="N6" si="4">SUM(N7:O14)</f>
        <v>534360</v>
      </c>
      <c r="O6" s="414"/>
      <c r="P6" s="35">
        <f>(N6/H6-1)*100</f>
        <v>40.07826006401389</v>
      </c>
      <c r="Q6" s="35">
        <f>(N6/J6-1)*100</f>
        <v>30.092444782913553</v>
      </c>
      <c r="R6" s="7"/>
      <c r="S6" s="8"/>
    </row>
    <row r="7" spans="1:19" ht="15.75">
      <c r="A7" s="9"/>
      <c r="B7" s="10" t="s">
        <v>21</v>
      </c>
      <c r="C7" s="122">
        <f>'نفقات فعلية 2010'!C36</f>
        <v>122660.015</v>
      </c>
      <c r="D7" s="378">
        <f>'منقح 2011'!C36</f>
        <v>177702.32500000001</v>
      </c>
      <c r="E7" s="379"/>
      <c r="F7" s="378">
        <f>'نفقات فعلية 2011'!C36</f>
        <v>133373.516</v>
      </c>
      <c r="G7" s="379"/>
      <c r="H7" s="380">
        <f>'مصدق 2012'!C39</f>
        <v>223084.48800000001</v>
      </c>
      <c r="I7" s="381"/>
      <c r="J7" s="380">
        <f>'منقح 2012'!C40</f>
        <v>219715.62400000001</v>
      </c>
      <c r="K7" s="381"/>
      <c r="L7" s="350">
        <f>'مقترح 2013'!C40</f>
        <v>250851.05100000001</v>
      </c>
      <c r="M7" s="351"/>
      <c r="N7" s="429">
        <f>متفق2013!C40</f>
        <v>236179</v>
      </c>
      <c r="O7" s="351"/>
      <c r="P7" s="35">
        <f t="shared" ref="P7:P16" si="5">(N7/H7-1)*100</f>
        <v>5.8697546016736046</v>
      </c>
      <c r="Q7" s="35">
        <f t="shared" ref="Q7:Q16" si="6">(N7/J7-1)*100</f>
        <v>7.4930383649002508</v>
      </c>
      <c r="R7" s="7"/>
      <c r="S7" s="377"/>
    </row>
    <row r="8" spans="1:19" ht="15.75">
      <c r="A8" s="11"/>
      <c r="B8" s="10" t="s">
        <v>22</v>
      </c>
      <c r="C8" s="122">
        <f>'نفقات فعلية 2010'!D36</f>
        <v>123894.692</v>
      </c>
      <c r="D8" s="378">
        <f>'منقح 2011'!D36</f>
        <v>120322.81200000001</v>
      </c>
      <c r="E8" s="379"/>
      <c r="F8" s="378">
        <f>'نفقات فعلية 2011'!D36</f>
        <v>140191.323</v>
      </c>
      <c r="G8" s="379"/>
      <c r="H8" s="380">
        <f>'مصدق 2012'!D39</f>
        <v>112792</v>
      </c>
      <c r="I8" s="381"/>
      <c r="J8" s="380">
        <f>'منقح 2012'!D40</f>
        <v>125197.454</v>
      </c>
      <c r="K8" s="381"/>
      <c r="L8" s="350">
        <f>'مقترح 2013'!D40</f>
        <v>236405</v>
      </c>
      <c r="M8" s="351"/>
      <c r="N8" s="429">
        <f>متفق2013!D40</f>
        <v>130075</v>
      </c>
      <c r="O8" s="351"/>
      <c r="P8" s="35">
        <f t="shared" si="5"/>
        <v>15.322895240797219</v>
      </c>
      <c r="Q8" s="35">
        <f t="shared" si="6"/>
        <v>3.8958827389572903</v>
      </c>
      <c r="R8" s="7"/>
      <c r="S8" s="377"/>
    </row>
    <row r="9" spans="1:19" ht="15.75">
      <c r="A9" s="11"/>
      <c r="B9" s="10" t="s">
        <v>23</v>
      </c>
      <c r="C9" s="122">
        <f>'نفقات فعلية 2010'!E36</f>
        <v>0</v>
      </c>
      <c r="D9" s="378">
        <f>'منقح 2011'!E36</f>
        <v>0</v>
      </c>
      <c r="E9" s="379"/>
      <c r="F9" s="378">
        <f>'نفقات فعلية 2011'!E36</f>
        <v>0</v>
      </c>
      <c r="G9" s="379"/>
      <c r="H9" s="380">
        <f>'مصدق 2012'!E39</f>
        <v>0</v>
      </c>
      <c r="I9" s="381"/>
      <c r="J9" s="380">
        <f>'منقح 2012'!E40</f>
        <v>0</v>
      </c>
      <c r="K9" s="381"/>
      <c r="L9" s="350">
        <f>'مقترح 2013'!E40</f>
        <v>0</v>
      </c>
      <c r="M9" s="351"/>
      <c r="N9" s="429">
        <f>متفق2013!E40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2">
        <f>'نفقات فعلية 2010'!F36</f>
        <v>0</v>
      </c>
      <c r="D10" s="378">
        <f>'منقح 2011'!F36</f>
        <v>0</v>
      </c>
      <c r="E10" s="379"/>
      <c r="F10" s="378">
        <f>'نفقات فعلية 2011'!F36</f>
        <v>0</v>
      </c>
      <c r="G10" s="379"/>
      <c r="H10" s="380">
        <f>'مصدق 2012'!F39</f>
        <v>0</v>
      </c>
      <c r="I10" s="381"/>
      <c r="J10" s="380">
        <f>'منقح 2012'!F40</f>
        <v>0</v>
      </c>
      <c r="K10" s="381"/>
      <c r="L10" s="350">
        <f>'مقترح 2013'!F40</f>
        <v>0</v>
      </c>
      <c r="M10" s="351"/>
      <c r="N10" s="429">
        <f>متفق2013!F40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22">
        <f>'نفقات فعلية 2010'!G36</f>
        <v>0</v>
      </c>
      <c r="D11" s="378">
        <f>'منقح 2011'!G36</f>
        <v>21702.416000000001</v>
      </c>
      <c r="E11" s="379"/>
      <c r="F11" s="378">
        <f>'نفقات فعلية 2011'!G36</f>
        <v>19207.867999999999</v>
      </c>
      <c r="G11" s="379"/>
      <c r="H11" s="380">
        <f>'مصدق 2012'!G39</f>
        <v>13643.983</v>
      </c>
      <c r="I11" s="381"/>
      <c r="J11" s="380">
        <f>'منقح 2012'!G40</f>
        <v>42893.983</v>
      </c>
      <c r="K11" s="381"/>
      <c r="L11" s="350">
        <f>'مقترح 2013'!G40</f>
        <v>558847.61300000001</v>
      </c>
      <c r="M11" s="351"/>
      <c r="N11" s="429">
        <f>متفق2013!G40</f>
        <v>100000</v>
      </c>
      <c r="O11" s="351"/>
      <c r="P11" s="35">
        <f t="shared" si="5"/>
        <v>632.92380971157763</v>
      </c>
      <c r="Q11" s="35">
        <f t="shared" si="6"/>
        <v>133.13293148831619</v>
      </c>
      <c r="R11" s="7"/>
      <c r="S11" s="377"/>
    </row>
    <row r="12" spans="1:19" ht="15.75">
      <c r="A12" s="11"/>
      <c r="B12" s="10" t="s">
        <v>26</v>
      </c>
      <c r="C12" s="122">
        <f>'نفقات فعلية 2010'!H36</f>
        <v>0</v>
      </c>
      <c r="D12" s="378">
        <f>'منقح 2011'!H36</f>
        <v>29.25</v>
      </c>
      <c r="E12" s="379"/>
      <c r="F12" s="378">
        <f>'نفقات فعلية 2011'!H36</f>
        <v>0</v>
      </c>
      <c r="G12" s="379"/>
      <c r="H12" s="380">
        <f>'مصدق 2012'!H39</f>
        <v>0</v>
      </c>
      <c r="I12" s="381"/>
      <c r="J12" s="380">
        <f>'منقح 2012'!H40</f>
        <v>0</v>
      </c>
      <c r="K12" s="381"/>
      <c r="L12" s="350">
        <f>'مقترح 2013'!H40</f>
        <v>0</v>
      </c>
      <c r="M12" s="351"/>
      <c r="N12" s="429">
        <f>متفق2013!H40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2">
        <f>'نفقات فعلية 2010'!I36</f>
        <v>7007.9579999999996</v>
      </c>
      <c r="D13" s="378">
        <f>'منقح 2011'!I36</f>
        <v>9198.8459999999995</v>
      </c>
      <c r="E13" s="379"/>
      <c r="F13" s="378">
        <f>'نفقات فعلية 2011'!I36</f>
        <v>8501.9459999999999</v>
      </c>
      <c r="G13" s="379"/>
      <c r="H13" s="380">
        <f>'مصدق 2012'!I39</f>
        <v>25091.35</v>
      </c>
      <c r="I13" s="381"/>
      <c r="J13" s="380">
        <f>'منقح 2012'!I40</f>
        <v>14841.35</v>
      </c>
      <c r="K13" s="381"/>
      <c r="L13" s="350">
        <f>'مقترح 2013'!I40</f>
        <v>13615</v>
      </c>
      <c r="M13" s="351"/>
      <c r="N13" s="429">
        <f>متفق2013!I40</f>
        <v>10000</v>
      </c>
      <c r="O13" s="351"/>
      <c r="P13" s="35">
        <f t="shared" si="5"/>
        <v>-60.145627875742036</v>
      </c>
      <c r="Q13" s="35">
        <f t="shared" si="6"/>
        <v>-32.620684775980621</v>
      </c>
      <c r="R13" s="7"/>
      <c r="S13" s="377"/>
    </row>
    <row r="14" spans="1:19" ht="15.75">
      <c r="A14" s="11"/>
      <c r="B14" s="12" t="s">
        <v>28</v>
      </c>
      <c r="C14" s="122">
        <f>'نفقات فعلية 2010'!J36</f>
        <v>17114.164000000001</v>
      </c>
      <c r="D14" s="378">
        <f>'منقح 2011'!J36</f>
        <v>13784.25</v>
      </c>
      <c r="E14" s="379"/>
      <c r="F14" s="378">
        <f>'نفقات فعلية 2011'!J36</f>
        <v>10962.475</v>
      </c>
      <c r="G14" s="379"/>
      <c r="H14" s="380">
        <f>'مصدق 2012'!J39</f>
        <v>6860.65</v>
      </c>
      <c r="I14" s="381"/>
      <c r="J14" s="380">
        <f>'منقح 2012'!J40</f>
        <v>8105.65</v>
      </c>
      <c r="K14" s="381"/>
      <c r="L14" s="350">
        <f>'مقترح 2013'!J40</f>
        <v>67092</v>
      </c>
      <c r="M14" s="351"/>
      <c r="N14" s="429">
        <f>متفق2013!J40</f>
        <v>58106</v>
      </c>
      <c r="O14" s="351"/>
      <c r="P14" s="35">
        <f t="shared" si="5"/>
        <v>746.94598908266721</v>
      </c>
      <c r="Q14" s="35">
        <f t="shared" si="6"/>
        <v>616.857994115216</v>
      </c>
      <c r="R14" s="7"/>
      <c r="S14" s="377"/>
    </row>
    <row r="15" spans="1:19" ht="15.75">
      <c r="A15" s="5" t="s">
        <v>29</v>
      </c>
      <c r="B15" s="13" t="s">
        <v>30</v>
      </c>
      <c r="C15" s="121">
        <f>'نفقات فعلية 2010'!N36</f>
        <v>80051.616999999998</v>
      </c>
      <c r="D15" s="382">
        <f>'منقح 2011'!N36</f>
        <v>519531.07799999998</v>
      </c>
      <c r="E15" s="383"/>
      <c r="F15" s="382">
        <f>'نفقات فعلية 2011'!N36</f>
        <v>369907.31599999999</v>
      </c>
      <c r="G15" s="383"/>
      <c r="H15" s="396">
        <f>'مصدق 2012'!N39</f>
        <v>70000</v>
      </c>
      <c r="I15" s="397"/>
      <c r="J15" s="396">
        <f>'منقح 2012'!N40</f>
        <v>175770.23999999999</v>
      </c>
      <c r="K15" s="397"/>
      <c r="L15" s="365">
        <f>'مقترح 2013'!N40</f>
        <v>133200</v>
      </c>
      <c r="M15" s="366"/>
      <c r="N15" s="428">
        <f>متفق2013!N40</f>
        <v>70000</v>
      </c>
      <c r="O15" s="366"/>
      <c r="P15" s="35">
        <f t="shared" si="5"/>
        <v>0</v>
      </c>
      <c r="Q15" s="35">
        <f t="shared" si="6"/>
        <v>-60.175283369926561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350728.446</v>
      </c>
      <c r="D16" s="411">
        <f>D6+D15</f>
        <v>862270.97699999996</v>
      </c>
      <c r="E16" s="412"/>
      <c r="F16" s="411">
        <f t="shared" ref="F16" si="7">F6+F15</f>
        <v>682144.44400000002</v>
      </c>
      <c r="G16" s="412"/>
      <c r="H16" s="411">
        <f t="shared" ref="H16" si="8">H6+H15</f>
        <v>451472.47100000002</v>
      </c>
      <c r="I16" s="412"/>
      <c r="J16" s="411">
        <f t="shared" ref="J16" si="9">J6+J15</f>
        <v>586524.30099999998</v>
      </c>
      <c r="K16" s="412"/>
      <c r="L16" s="413">
        <f t="shared" ref="L16" si="10">L6+L15</f>
        <v>1260010.6639999999</v>
      </c>
      <c r="M16" s="414"/>
      <c r="N16" s="413">
        <f t="shared" ref="N16" si="11">N6+N15</f>
        <v>604360</v>
      </c>
      <c r="O16" s="414"/>
      <c r="P16" s="35">
        <f t="shared" si="5"/>
        <v>33.864197447378785</v>
      </c>
      <c r="Q16" s="35">
        <f t="shared" si="6"/>
        <v>3.0409139006842389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19"/>
      <c r="N18" s="119"/>
      <c r="O18" s="119"/>
      <c r="P18" s="119"/>
      <c r="Q18" s="367"/>
      <c r="R18" s="119"/>
      <c r="S18" s="119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19"/>
      <c r="N19" s="119"/>
      <c r="O19" s="119"/>
      <c r="P19" s="119"/>
      <c r="Q19" s="367"/>
      <c r="R19" s="119"/>
      <c r="S19" s="119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0" t="s">
        <v>40</v>
      </c>
      <c r="M20" s="119"/>
      <c r="N20" s="26"/>
      <c r="O20" s="26"/>
      <c r="P20" s="26"/>
      <c r="Q20" s="25"/>
      <c r="R20" s="119"/>
      <c r="S20" s="119"/>
    </row>
    <row r="21" spans="1:19" ht="15.75">
      <c r="A21" s="15" t="s">
        <v>19</v>
      </c>
      <c r="B21" s="343" t="s">
        <v>41</v>
      </c>
      <c r="C21" s="344"/>
      <c r="D21" s="348">
        <f>'ايراد فعلي 2010'!C36</f>
        <v>964.85699999999997</v>
      </c>
      <c r="E21" s="349"/>
      <c r="F21" s="350">
        <f>ايرادفعلي2011!C36</f>
        <v>1288.1220000000001</v>
      </c>
      <c r="G21" s="351"/>
      <c r="H21" s="350">
        <f>مخطط2012!C36</f>
        <v>689</v>
      </c>
      <c r="I21" s="351"/>
      <c r="J21" s="334">
        <f>مخطط2013!C40</f>
        <v>892</v>
      </c>
      <c r="K21" s="335"/>
      <c r="L21" s="36">
        <f>(J21/H21-1)*100</f>
        <v>29.462989840348342</v>
      </c>
      <c r="M21" s="119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2010'!D36</f>
        <v>0</v>
      </c>
      <c r="E22" s="349"/>
      <c r="F22" s="350">
        <f>ايرادفعلي2011!D36</f>
        <v>0</v>
      </c>
      <c r="G22" s="351"/>
      <c r="H22" s="350">
        <f>مخطط2012!D36</f>
        <v>0</v>
      </c>
      <c r="I22" s="351"/>
      <c r="J22" s="334">
        <f>مخطط2013!D40</f>
        <v>0</v>
      </c>
      <c r="K22" s="335"/>
      <c r="L22" s="36" t="e">
        <f t="shared" ref="L22:L26" si="12">(J22/H22-1)*100</f>
        <v>#DIV/0!</v>
      </c>
      <c r="M22" s="119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2010'!E36</f>
        <v>0</v>
      </c>
      <c r="E23" s="349"/>
      <c r="F23" s="350">
        <f>ايرادفعلي2011!E36</f>
        <v>0</v>
      </c>
      <c r="G23" s="351"/>
      <c r="H23" s="350">
        <f>مخطط2012!E36</f>
        <v>0</v>
      </c>
      <c r="I23" s="351"/>
      <c r="J23" s="334">
        <f>مخطط2013!E40</f>
        <v>0</v>
      </c>
      <c r="K23" s="335"/>
      <c r="L23" s="36" t="e">
        <f t="shared" si="12"/>
        <v>#DIV/0!</v>
      </c>
      <c r="M23" s="119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2010'!F36</f>
        <v>84230.760999999999</v>
      </c>
      <c r="E24" s="349"/>
      <c r="F24" s="350">
        <f>ايرادفعلي2011!F36</f>
        <v>79090.989000000001</v>
      </c>
      <c r="G24" s="351"/>
      <c r="H24" s="350">
        <f>مخطط2012!F36</f>
        <v>37108</v>
      </c>
      <c r="I24" s="351"/>
      <c r="J24" s="334">
        <f>مخطط2013!F40</f>
        <v>51732</v>
      </c>
      <c r="K24" s="335"/>
      <c r="L24" s="36">
        <f t="shared" si="12"/>
        <v>39.409291796917103</v>
      </c>
      <c r="M24" s="119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2010'!G36</f>
        <v>117.384</v>
      </c>
      <c r="E25" s="349"/>
      <c r="F25" s="350">
        <f>ايرادفعلي2011!G36</f>
        <v>102.092</v>
      </c>
      <c r="G25" s="351"/>
      <c r="H25" s="350">
        <f>مخطط2012!G36</f>
        <v>55</v>
      </c>
      <c r="I25" s="351"/>
      <c r="J25" s="334">
        <f>مخطط2013!G40</f>
        <v>0.5</v>
      </c>
      <c r="K25" s="335"/>
      <c r="L25" s="36">
        <f t="shared" si="12"/>
        <v>-99.090909090909093</v>
      </c>
      <c r="M25" s="119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85313.002000000008</v>
      </c>
      <c r="E26" s="427"/>
      <c r="F26" s="426">
        <f>SUM(F21:G25)</f>
        <v>80481.203000000009</v>
      </c>
      <c r="G26" s="427"/>
      <c r="H26" s="426">
        <f t="shared" ref="H26" si="13">SUM(H21:I25)</f>
        <v>37852</v>
      </c>
      <c r="I26" s="427"/>
      <c r="J26" s="426">
        <f t="shared" ref="J26" si="14">SUM(J21:K25)</f>
        <v>52624.5</v>
      </c>
      <c r="K26" s="427"/>
      <c r="L26" s="36">
        <f t="shared" si="12"/>
        <v>39.026999894325279</v>
      </c>
      <c r="M26" s="119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8">
      <c r="A29" s="420"/>
      <c r="B29" s="421"/>
      <c r="C29" s="422"/>
      <c r="D29" s="143">
        <v>169</v>
      </c>
      <c r="E29" s="143">
        <v>65</v>
      </c>
      <c r="F29" s="143">
        <v>12</v>
      </c>
      <c r="G29" s="143">
        <v>106</v>
      </c>
      <c r="H29" s="143">
        <v>184</v>
      </c>
      <c r="I29" s="143">
        <v>235</v>
      </c>
      <c r="J29" s="143">
        <v>547</v>
      </c>
      <c r="K29" s="143">
        <v>590</v>
      </c>
      <c r="L29" s="143">
        <v>489</v>
      </c>
      <c r="M29" s="144">
        <v>178</v>
      </c>
      <c r="N29" s="144">
        <v>33</v>
      </c>
      <c r="O29" s="143">
        <v>15</v>
      </c>
      <c r="P29" s="162">
        <f>SUM(D29:O29)</f>
        <v>2623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>
      <c r="A31" s="417" t="s">
        <v>282</v>
      </c>
      <c r="B31" s="418"/>
      <c r="C31" s="419"/>
      <c r="D31" s="156" t="s">
        <v>50</v>
      </c>
      <c r="E31" s="156" t="s">
        <v>51</v>
      </c>
      <c r="F31" s="156" t="s">
        <v>52</v>
      </c>
      <c r="G31" s="156" t="s">
        <v>53</v>
      </c>
      <c r="H31" s="156" t="s">
        <v>54</v>
      </c>
      <c r="I31" s="156" t="s">
        <v>55</v>
      </c>
      <c r="J31" s="156" t="s">
        <v>56</v>
      </c>
      <c r="K31" s="156" t="s">
        <v>57</v>
      </c>
      <c r="L31" s="156" t="s">
        <v>58</v>
      </c>
      <c r="M31" s="156" t="s">
        <v>59</v>
      </c>
      <c r="N31" s="156" t="s">
        <v>60</v>
      </c>
      <c r="O31" s="156" t="s">
        <v>61</v>
      </c>
      <c r="P31" s="139" t="s">
        <v>62</v>
      </c>
      <c r="Q31" s="17"/>
      <c r="R31" s="22"/>
      <c r="S31" s="1"/>
    </row>
    <row r="32" spans="1:19" ht="18">
      <c r="A32" s="420"/>
      <c r="B32" s="421"/>
      <c r="C32" s="422"/>
      <c r="D32" s="143">
        <v>189</v>
      </c>
      <c r="E32" s="143">
        <v>110</v>
      </c>
      <c r="F32" s="143">
        <v>8</v>
      </c>
      <c r="G32" s="143">
        <v>148</v>
      </c>
      <c r="H32" s="143">
        <v>246</v>
      </c>
      <c r="I32" s="143">
        <v>299</v>
      </c>
      <c r="J32" s="143">
        <v>649</v>
      </c>
      <c r="K32" s="143">
        <v>689</v>
      </c>
      <c r="L32" s="143">
        <v>567</v>
      </c>
      <c r="M32" s="144">
        <v>196</v>
      </c>
      <c r="N32" s="144">
        <v>33</v>
      </c>
      <c r="O32" s="143">
        <v>15</v>
      </c>
      <c r="P32" s="141">
        <f>SUM(D32:O32)</f>
        <v>3149</v>
      </c>
      <c r="Q32" s="31"/>
      <c r="R32" s="23"/>
      <c r="S32" s="1"/>
    </row>
    <row r="33" spans="1:19" ht="15.75">
      <c r="A33" s="342"/>
      <c r="B33" s="342"/>
      <c r="C33" s="3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32"/>
      <c r="R33" s="1"/>
      <c r="S33" s="1"/>
    </row>
    <row r="34" spans="1:19" ht="15.75">
      <c r="A34" s="417" t="s">
        <v>283</v>
      </c>
      <c r="B34" s="418"/>
      <c r="C34" s="419"/>
      <c r="D34" s="137" t="s">
        <v>50</v>
      </c>
      <c r="E34" s="137" t="s">
        <v>51</v>
      </c>
      <c r="F34" s="137" t="s">
        <v>52</v>
      </c>
      <c r="G34" s="137" t="s">
        <v>53</v>
      </c>
      <c r="H34" s="137" t="s">
        <v>54</v>
      </c>
      <c r="I34" s="137" t="s">
        <v>55</v>
      </c>
      <c r="J34" s="137" t="s">
        <v>56</v>
      </c>
      <c r="K34" s="137" t="s">
        <v>57</v>
      </c>
      <c r="L34" s="137" t="s">
        <v>58</v>
      </c>
      <c r="M34" s="137" t="s">
        <v>59</v>
      </c>
      <c r="N34" s="137" t="s">
        <v>60</v>
      </c>
      <c r="O34" s="137" t="s">
        <v>61</v>
      </c>
      <c r="P34" s="13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رقم(1)2013'!C36</f>
        <v>189</v>
      </c>
      <c r="E35" s="158">
        <f>'جدول رقم(1)2013'!D36</f>
        <v>111</v>
      </c>
      <c r="F35" s="158">
        <f>'جدول رقم(1)2013'!E36</f>
        <v>11</v>
      </c>
      <c r="G35" s="158">
        <f>'جدول رقم(1)2013'!F36</f>
        <v>172</v>
      </c>
      <c r="H35" s="158">
        <f>'جدول رقم(1)2013'!G36</f>
        <v>279</v>
      </c>
      <c r="I35" s="158">
        <f>'جدول رقم(1)2013'!H36</f>
        <v>329</v>
      </c>
      <c r="J35" s="158">
        <f>'جدول رقم(1)2013'!I36</f>
        <v>645</v>
      </c>
      <c r="K35" s="158">
        <f>'جدول رقم(1)2013'!J36</f>
        <v>687</v>
      </c>
      <c r="L35" s="158">
        <f>'جدول رقم(1)2013'!K36</f>
        <v>709</v>
      </c>
      <c r="M35" s="158">
        <f>'جدول رقم(1)2013'!L36</f>
        <v>183</v>
      </c>
      <c r="N35" s="158">
        <f>'جدول رقم(1)2013'!M36</f>
        <v>45</v>
      </c>
      <c r="O35" s="158">
        <f>'جدول رقم(1)2013'!N36</f>
        <v>33</v>
      </c>
      <c r="P35" s="159">
        <f>SUM(D35:O35)</f>
        <v>3393</v>
      </c>
      <c r="Q35" s="31">
        <v>53</v>
      </c>
      <c r="R35" s="1"/>
      <c r="S35" s="24"/>
    </row>
  </sheetData>
  <sheetProtection password="CC06" sheet="1" objects="1" scenarios="1"/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>
  <dimension ref="A1:S37"/>
  <sheetViews>
    <sheetView rightToLeft="1" topLeftCell="A22" workbookViewId="0">
      <selection activeCell="P37" sqref="P37"/>
    </sheetView>
  </sheetViews>
  <sheetFormatPr defaultRowHeight="14.25"/>
  <cols>
    <col min="1" max="1" width="3.875" customWidth="1"/>
    <col min="2" max="2" width="23" customWidth="1"/>
    <col min="3" max="3" width="14.75" customWidth="1"/>
    <col min="5" max="5" width="6.25" customWidth="1"/>
    <col min="7" max="7" width="6.25" customWidth="1"/>
    <col min="8" max="8" width="6.625" customWidth="1"/>
    <col min="9" max="9" width="7.125" customWidth="1"/>
    <col min="10" max="10" width="7.75" customWidth="1"/>
    <col min="11" max="12" width="6.625" customWidth="1"/>
    <col min="13" max="14" width="7.5" customWidth="1"/>
    <col min="15" max="15" width="6.75" customWidth="1"/>
    <col min="16" max="16" width="7.625" customWidth="1"/>
    <col min="17" max="17" width="6.75" customWidth="1"/>
  </cols>
  <sheetData>
    <row r="1" spans="1:19" ht="20.25">
      <c r="A1" s="384" t="s">
        <v>213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19"/>
      <c r="S3" s="119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19"/>
      <c r="S4" s="119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19"/>
      <c r="S5" s="119"/>
    </row>
    <row r="6" spans="1:19" ht="15.75">
      <c r="A6" s="5" t="s">
        <v>19</v>
      </c>
      <c r="B6" s="6" t="s">
        <v>20</v>
      </c>
      <c r="C6" s="305">
        <f>C7+C10+C11+C12+C13+C14+C15+C16</f>
        <v>10917485.209000001</v>
      </c>
      <c r="D6" s="438">
        <f>D7+D10+D11+D12+D13+D14+D15+D16</f>
        <v>13055248.511000002</v>
      </c>
      <c r="E6" s="438"/>
      <c r="F6" s="438">
        <f t="shared" ref="F6:O6" si="0">F7+F10+F11+F12+F13+F14+F15+F16</f>
        <v>13496598.959000001</v>
      </c>
      <c r="G6" s="438">
        <f t="shared" si="0"/>
        <v>0</v>
      </c>
      <c r="H6" s="439">
        <f t="shared" si="0"/>
        <v>19921224.030000001</v>
      </c>
      <c r="I6" s="439">
        <f t="shared" si="0"/>
        <v>0</v>
      </c>
      <c r="J6" s="439">
        <f t="shared" si="0"/>
        <v>19317556.827</v>
      </c>
      <c r="K6" s="439">
        <f t="shared" si="0"/>
        <v>0</v>
      </c>
      <c r="L6" s="439">
        <f t="shared" si="0"/>
        <v>25100146.947999999</v>
      </c>
      <c r="M6" s="439">
        <f t="shared" si="0"/>
        <v>0</v>
      </c>
      <c r="N6" s="439">
        <f t="shared" si="0"/>
        <v>21424977</v>
      </c>
      <c r="O6" s="439">
        <f t="shared" si="0"/>
        <v>0</v>
      </c>
      <c r="P6" s="35">
        <f>(N6/H6-1)*100</f>
        <v>7.5484968581019496</v>
      </c>
      <c r="Q6" s="35">
        <f>(N6/J6-1)*100</f>
        <v>10.909351487215368</v>
      </c>
      <c r="R6" s="7"/>
      <c r="S6" s="8"/>
    </row>
    <row r="7" spans="1:19" ht="15.75">
      <c r="A7" s="9"/>
      <c r="B7" s="128" t="s">
        <v>21</v>
      </c>
      <c r="C7" s="130">
        <f>C8+C9</f>
        <v>4663160.6780000003</v>
      </c>
      <c r="D7" s="434">
        <f>D8+D9</f>
        <v>5140213.0709999995</v>
      </c>
      <c r="E7" s="435"/>
      <c r="F7" s="434">
        <f t="shared" ref="F7:O7" si="1">F8+F9</f>
        <v>5027881.767</v>
      </c>
      <c r="G7" s="435">
        <f t="shared" si="1"/>
        <v>0</v>
      </c>
      <c r="H7" s="436">
        <f t="shared" si="1"/>
        <v>6942887.8439999996</v>
      </c>
      <c r="I7" s="437">
        <f t="shared" si="1"/>
        <v>0</v>
      </c>
      <c r="J7" s="436">
        <f t="shared" si="1"/>
        <v>6897057.2470000004</v>
      </c>
      <c r="K7" s="437">
        <f t="shared" si="1"/>
        <v>0</v>
      </c>
      <c r="L7" s="436">
        <f t="shared" si="1"/>
        <v>9851185.7789999992</v>
      </c>
      <c r="M7" s="437">
        <f t="shared" si="1"/>
        <v>0</v>
      </c>
      <c r="N7" s="436">
        <f t="shared" si="1"/>
        <v>7945132</v>
      </c>
      <c r="O7" s="437">
        <f t="shared" si="1"/>
        <v>0</v>
      </c>
      <c r="P7" s="35">
        <f t="shared" ref="P7:P18" si="2">(N7/H7-1)*100</f>
        <v>14.435551581985195</v>
      </c>
      <c r="Q7" s="35">
        <f t="shared" ref="Q7:Q18" si="3">(N7/J7-1)*100</f>
        <v>15.195970041511231</v>
      </c>
      <c r="R7" s="7"/>
      <c r="S7" s="377"/>
    </row>
    <row r="8" spans="1:19" ht="15.75">
      <c r="A8" s="11"/>
      <c r="B8" s="127" t="s">
        <v>209</v>
      </c>
      <c r="C8" s="122">
        <f>'نفقات فعلية 2010'!C37</f>
        <v>91040.058000000005</v>
      </c>
      <c r="D8" s="378">
        <f>'منقح 2011'!C37</f>
        <v>120463.067</v>
      </c>
      <c r="E8" s="379"/>
      <c r="F8" s="378">
        <f>'نفقات فعلية 2011'!C37</f>
        <v>89324.350999999995</v>
      </c>
      <c r="G8" s="379"/>
      <c r="H8" s="378">
        <f>'مصدق 2012'!C40</f>
        <v>166887.84399999998</v>
      </c>
      <c r="I8" s="379"/>
      <c r="J8" s="378">
        <f>'منقح 2012'!C41</f>
        <v>136057.247</v>
      </c>
      <c r="K8" s="379"/>
      <c r="L8" s="378">
        <f>'مقترح 2013'!C41</f>
        <v>332185.77899999998</v>
      </c>
      <c r="M8" s="379"/>
      <c r="N8" s="378">
        <f>متفق2013!C41</f>
        <v>275132</v>
      </c>
      <c r="O8" s="379"/>
      <c r="P8" s="35">
        <f t="shared" ref="P8:P9" si="4">(N8/H8-1)*100</f>
        <v>64.860419672028385</v>
      </c>
      <c r="Q8" s="35">
        <f t="shared" ref="Q8:Q9" si="5">(N8/J8-1)*100</f>
        <v>102.21782085595193</v>
      </c>
      <c r="R8" s="7"/>
      <c r="S8" s="377"/>
    </row>
    <row r="9" spans="1:19" ht="15.75">
      <c r="A9" s="11"/>
      <c r="B9" s="127" t="s">
        <v>210</v>
      </c>
      <c r="C9" s="122">
        <f>'نفقات فعلية 2010'!K37</f>
        <v>4572120.62</v>
      </c>
      <c r="D9" s="378">
        <f>'منقح 2011'!K37</f>
        <v>5019750.0039999997</v>
      </c>
      <c r="E9" s="379"/>
      <c r="F9" s="378">
        <f>'نفقات فعلية 2011'!K37</f>
        <v>4938557.4160000002</v>
      </c>
      <c r="G9" s="379"/>
      <c r="H9" s="378">
        <f>'مصدق 2012'!K40</f>
        <v>6776000</v>
      </c>
      <c r="I9" s="379"/>
      <c r="J9" s="378">
        <f>'منقح 2012'!K41</f>
        <v>6761000</v>
      </c>
      <c r="K9" s="379"/>
      <c r="L9" s="378">
        <f>'مقترح 2013'!K41</f>
        <v>9519000</v>
      </c>
      <c r="M9" s="379"/>
      <c r="N9" s="378">
        <f>متفق2013!K41</f>
        <v>7670000</v>
      </c>
      <c r="O9" s="379"/>
      <c r="P9" s="35">
        <f t="shared" si="4"/>
        <v>13.193624557260918</v>
      </c>
      <c r="Q9" s="35">
        <f t="shared" si="5"/>
        <v>13.444756692796922</v>
      </c>
      <c r="R9" s="7"/>
      <c r="S9" s="377"/>
    </row>
    <row r="10" spans="1:19" ht="15.75">
      <c r="A10" s="11"/>
      <c r="B10" s="10" t="s">
        <v>22</v>
      </c>
      <c r="C10" s="122">
        <f>'نفقات فعلية 2010'!D37</f>
        <v>14647.062</v>
      </c>
      <c r="D10" s="378">
        <f>'منقح 2011'!D37</f>
        <v>47273.050999999999</v>
      </c>
      <c r="E10" s="379"/>
      <c r="F10" s="378">
        <f>'نفقات فعلية 2011'!D37</f>
        <v>23128.519</v>
      </c>
      <c r="G10" s="379"/>
      <c r="H10" s="380">
        <f>'مصدق 2012'!D40</f>
        <v>64542.2</v>
      </c>
      <c r="I10" s="381"/>
      <c r="J10" s="380">
        <f>'منقح 2012'!D41</f>
        <v>63508.2</v>
      </c>
      <c r="K10" s="381"/>
      <c r="L10" s="350">
        <f>'مقترح 2013'!D41</f>
        <v>93318.75</v>
      </c>
      <c r="M10" s="351"/>
      <c r="N10" s="429">
        <f>متفق2013!D41</f>
        <v>83061</v>
      </c>
      <c r="O10" s="351"/>
      <c r="P10" s="35">
        <f t="shared" si="2"/>
        <v>28.692545342427135</v>
      </c>
      <c r="Q10" s="35">
        <f t="shared" si="3"/>
        <v>30.78783527166571</v>
      </c>
      <c r="R10" s="7"/>
      <c r="S10" s="377"/>
    </row>
    <row r="11" spans="1:19" ht="15.75">
      <c r="A11" s="11"/>
      <c r="B11" s="10" t="s">
        <v>23</v>
      </c>
      <c r="C11" s="122">
        <f>'نفقات فعلية 2010'!E37</f>
        <v>916509.58799999999</v>
      </c>
      <c r="D11" s="378">
        <f>'منقح 2011'!E37</f>
        <v>1210890.8999999999</v>
      </c>
      <c r="E11" s="379"/>
      <c r="F11" s="378">
        <f>'نفقات فعلية 2011'!E37</f>
        <v>1481791.175</v>
      </c>
      <c r="G11" s="379"/>
      <c r="H11" s="380">
        <f>'مصدق 2012'!E40</f>
        <v>1930675.801</v>
      </c>
      <c r="I11" s="381"/>
      <c r="J11" s="380">
        <f>'منقح 2012'!E41</f>
        <v>1930675.801</v>
      </c>
      <c r="K11" s="381"/>
      <c r="L11" s="350">
        <f>'مقترح 2013'!E41</f>
        <v>1444589</v>
      </c>
      <c r="M11" s="351"/>
      <c r="N11" s="429">
        <f>متفق2013!E41</f>
        <v>1444589</v>
      </c>
      <c r="O11" s="351"/>
      <c r="P11" s="35">
        <f t="shared" si="2"/>
        <v>-25.17702872477242</v>
      </c>
      <c r="Q11" s="35">
        <f t="shared" si="3"/>
        <v>-25.17702872477242</v>
      </c>
      <c r="R11" s="7"/>
      <c r="S11" s="377"/>
    </row>
    <row r="12" spans="1:19" ht="15.75">
      <c r="A12" s="11"/>
      <c r="B12" s="10" t="s">
        <v>24</v>
      </c>
      <c r="C12" s="122">
        <f>'نفقات فعلية 2010'!F37</f>
        <v>38276.269</v>
      </c>
      <c r="D12" s="378">
        <f>'منقح 2011'!F37</f>
        <v>70952.092999999993</v>
      </c>
      <c r="E12" s="379"/>
      <c r="F12" s="378">
        <f>'نفقات فعلية 2011'!F37</f>
        <v>50316.2</v>
      </c>
      <c r="G12" s="379"/>
      <c r="H12" s="380">
        <f>'مصدق 2012'!F40</f>
        <v>826580.64599999995</v>
      </c>
      <c r="I12" s="381"/>
      <c r="J12" s="380">
        <f>'منقح 2012'!F41</f>
        <v>623081.304</v>
      </c>
      <c r="K12" s="381"/>
      <c r="L12" s="350">
        <f>'مقترح 2013'!F41</f>
        <v>550000</v>
      </c>
      <c r="M12" s="351"/>
      <c r="N12" s="429">
        <f>متفق2013!F41</f>
        <v>550000</v>
      </c>
      <c r="O12" s="351"/>
      <c r="P12" s="35">
        <f t="shared" si="2"/>
        <v>-33.460818050656357</v>
      </c>
      <c r="Q12" s="35">
        <f t="shared" si="3"/>
        <v>-11.729015704826862</v>
      </c>
      <c r="R12" s="7"/>
      <c r="S12" s="377"/>
    </row>
    <row r="13" spans="1:19" ht="15.75">
      <c r="A13" s="11"/>
      <c r="B13" s="10" t="s">
        <v>25</v>
      </c>
      <c r="C13" s="122">
        <f>'نفقات فعلية 2010'!G37</f>
        <v>2006224.5109999999</v>
      </c>
      <c r="D13" s="378">
        <f>'منقح 2011'!G37</f>
        <v>1972008.504</v>
      </c>
      <c r="E13" s="379"/>
      <c r="F13" s="378">
        <f>'نفقات فعلية 2011'!G37</f>
        <v>1980964.794</v>
      </c>
      <c r="G13" s="379"/>
      <c r="H13" s="380">
        <f>'مصدق 2012'!G40</f>
        <v>1723601.2749999999</v>
      </c>
      <c r="I13" s="381"/>
      <c r="J13" s="380">
        <f>'منقح 2012'!G41</f>
        <v>1779284.4879999999</v>
      </c>
      <c r="K13" s="381"/>
      <c r="L13" s="350">
        <f>'مقترح 2013'!G41</f>
        <v>3297945.3170000003</v>
      </c>
      <c r="M13" s="351"/>
      <c r="N13" s="429">
        <f>متفق2013!G41</f>
        <v>1617498</v>
      </c>
      <c r="O13" s="351"/>
      <c r="P13" s="35">
        <f t="shared" si="2"/>
        <v>-6.1559060403920789</v>
      </c>
      <c r="Q13" s="35">
        <f t="shared" si="3"/>
        <v>-9.0927835931316139</v>
      </c>
      <c r="R13" s="7"/>
      <c r="S13" s="377"/>
    </row>
    <row r="14" spans="1:19" ht="15.75">
      <c r="A14" s="11"/>
      <c r="B14" s="10" t="s">
        <v>26</v>
      </c>
      <c r="C14" s="122">
        <f>'نفقات فعلية 2010'!H37</f>
        <v>82510.849000000002</v>
      </c>
      <c r="D14" s="378">
        <f>'منقح 2011'!H37</f>
        <v>86300</v>
      </c>
      <c r="E14" s="379"/>
      <c r="F14" s="378">
        <f>'نفقات فعلية 2011'!H37</f>
        <v>38162.502</v>
      </c>
      <c r="G14" s="379"/>
      <c r="H14" s="380">
        <f>'مصدق 2012'!H40</f>
        <v>63300</v>
      </c>
      <c r="I14" s="381"/>
      <c r="J14" s="380">
        <f>'منقح 2012'!H41</f>
        <v>63300</v>
      </c>
      <c r="K14" s="381"/>
      <c r="L14" s="350">
        <f>'مقترح 2013'!H41</f>
        <v>75000</v>
      </c>
      <c r="M14" s="351"/>
      <c r="N14" s="429">
        <f>متفق2013!H41</f>
        <v>63300</v>
      </c>
      <c r="O14" s="351"/>
      <c r="P14" s="35">
        <f t="shared" si="2"/>
        <v>0</v>
      </c>
      <c r="Q14" s="35">
        <f t="shared" si="3"/>
        <v>0</v>
      </c>
      <c r="R14" s="7"/>
      <c r="S14" s="377"/>
    </row>
    <row r="15" spans="1:19" ht="15.75">
      <c r="A15" s="11"/>
      <c r="B15" s="10" t="s">
        <v>27</v>
      </c>
      <c r="C15" s="122">
        <f>'نفقات فعلية 2010'!I37</f>
        <v>3186519.909</v>
      </c>
      <c r="D15" s="378">
        <f>'منقح 2011'!I37</f>
        <v>4421196.7419999996</v>
      </c>
      <c r="E15" s="379"/>
      <c r="F15" s="378">
        <f>'نفقات فعلية 2011'!I37</f>
        <v>4842876.0830000006</v>
      </c>
      <c r="G15" s="379"/>
      <c r="H15" s="380">
        <f>'مصدق 2012'!I40</f>
        <v>8153711.5140000004</v>
      </c>
      <c r="I15" s="381"/>
      <c r="J15" s="380">
        <f>'منقح 2012'!I41</f>
        <v>7738725.0370000005</v>
      </c>
      <c r="K15" s="381"/>
      <c r="L15" s="350">
        <f>'مقترح 2013'!I41</f>
        <v>9419210.102</v>
      </c>
      <c r="M15" s="351"/>
      <c r="N15" s="429">
        <f>متفق2013!I41</f>
        <v>9608009</v>
      </c>
      <c r="O15" s="351"/>
      <c r="P15" s="35">
        <f t="shared" si="2"/>
        <v>17.836018400981658</v>
      </c>
      <c r="Q15" s="35">
        <f t="shared" si="3"/>
        <v>24.15493448937227</v>
      </c>
      <c r="R15" s="7"/>
      <c r="S15" s="377"/>
    </row>
    <row r="16" spans="1:19" ht="15.75">
      <c r="A16" s="11"/>
      <c r="B16" s="12" t="s">
        <v>28</v>
      </c>
      <c r="C16" s="122">
        <f>'نفقات فعلية 2010'!J37</f>
        <v>9636.3430000000008</v>
      </c>
      <c r="D16" s="378">
        <f>'منقح 2011'!J37</f>
        <v>106414.15</v>
      </c>
      <c r="E16" s="379"/>
      <c r="F16" s="378">
        <f>'نفقات فعلية 2011'!J37</f>
        <v>51477.919000000002</v>
      </c>
      <c r="G16" s="379"/>
      <c r="H16" s="380">
        <f>'مصدق 2012'!J40</f>
        <v>215924.75</v>
      </c>
      <c r="I16" s="381"/>
      <c r="J16" s="380">
        <f>'منقح 2012'!J41</f>
        <v>221924.75</v>
      </c>
      <c r="K16" s="381"/>
      <c r="L16" s="350">
        <f>'مقترح 2013'!J41</f>
        <v>368898</v>
      </c>
      <c r="M16" s="351"/>
      <c r="N16" s="429">
        <f>متفق2013!J41</f>
        <v>113388</v>
      </c>
      <c r="O16" s="351"/>
      <c r="P16" s="35">
        <f t="shared" si="2"/>
        <v>-47.487261187057058</v>
      </c>
      <c r="Q16" s="35">
        <f t="shared" si="3"/>
        <v>-48.907005640425417</v>
      </c>
      <c r="R16" s="7"/>
      <c r="S16" s="377"/>
    </row>
    <row r="17" spans="1:19" ht="15.75">
      <c r="A17" s="5" t="s">
        <v>29</v>
      </c>
      <c r="B17" s="13" t="s">
        <v>30</v>
      </c>
      <c r="C17" s="121">
        <f>'نفقات فعلية 2010'!N37</f>
        <v>5860.027</v>
      </c>
      <c r="D17" s="382">
        <f>'منقح 2011'!N37</f>
        <v>1371214.22</v>
      </c>
      <c r="E17" s="383"/>
      <c r="F17" s="382">
        <f>'نفقات فعلية 2011'!N37</f>
        <v>2921.9090000000001</v>
      </c>
      <c r="G17" s="383"/>
      <c r="H17" s="396">
        <f>'مصدق 2012'!N40</f>
        <v>1168496</v>
      </c>
      <c r="I17" s="397"/>
      <c r="J17" s="396">
        <f>'منقح 2012'!N41</f>
        <v>1322124.7560000001</v>
      </c>
      <c r="K17" s="397"/>
      <c r="L17" s="365">
        <f>'مقترح 2013'!N41</f>
        <v>1472725</v>
      </c>
      <c r="M17" s="366"/>
      <c r="N17" s="428">
        <f>متفق2013!N41</f>
        <v>1472725</v>
      </c>
      <c r="O17" s="366"/>
      <c r="P17" s="35">
        <f t="shared" si="2"/>
        <v>26.035947063575748</v>
      </c>
      <c r="Q17" s="35">
        <f t="shared" si="3"/>
        <v>11.390774079114196</v>
      </c>
      <c r="R17" s="7"/>
      <c r="S17" s="8"/>
    </row>
    <row r="18" spans="1:19" ht="15.75">
      <c r="A18" s="5" t="s">
        <v>31</v>
      </c>
      <c r="B18" s="13" t="s">
        <v>32</v>
      </c>
      <c r="C18" s="39">
        <f>C6+C17</f>
        <v>10923345.236000001</v>
      </c>
      <c r="D18" s="411">
        <f>D6+D17</f>
        <v>14426462.731000002</v>
      </c>
      <c r="E18" s="412"/>
      <c r="F18" s="411">
        <f t="shared" ref="F18" si="6">F6+F17</f>
        <v>13499520.868000001</v>
      </c>
      <c r="G18" s="412"/>
      <c r="H18" s="411">
        <f t="shared" ref="H18" si="7">H6+H17</f>
        <v>21089720.030000001</v>
      </c>
      <c r="I18" s="412"/>
      <c r="J18" s="411">
        <f t="shared" ref="J18" si="8">J6+J17</f>
        <v>20639681.583000001</v>
      </c>
      <c r="K18" s="412"/>
      <c r="L18" s="413">
        <f t="shared" ref="L18" si="9">L6+L17</f>
        <v>26572871.947999999</v>
      </c>
      <c r="M18" s="414"/>
      <c r="N18" s="413">
        <f t="shared" ref="N18" si="10">N6+N17</f>
        <v>22897702</v>
      </c>
      <c r="O18" s="414"/>
      <c r="P18" s="35">
        <f t="shared" si="2"/>
        <v>8.5728116230474161</v>
      </c>
      <c r="Q18" s="35">
        <f t="shared" si="3"/>
        <v>10.940190176479426</v>
      </c>
      <c r="R18" s="7"/>
      <c r="S18" s="8"/>
    </row>
    <row r="19" spans="1:19" ht="18.75">
      <c r="A19" s="398" t="s">
        <v>33</v>
      </c>
      <c r="B19" s="398"/>
      <c r="C19" s="398"/>
      <c r="D19" s="398"/>
      <c r="E19" s="398"/>
      <c r="F19" s="398"/>
      <c r="G19" s="398"/>
      <c r="H19" s="398"/>
      <c r="I19" s="398"/>
      <c r="J19" s="399"/>
      <c r="K19" s="399"/>
      <c r="L19" s="399"/>
      <c r="M19" s="399"/>
      <c r="N19" s="400"/>
      <c r="O19" s="400"/>
      <c r="P19" s="400"/>
      <c r="Q19" s="1"/>
      <c r="R19" s="14"/>
      <c r="S19" s="1"/>
    </row>
    <row r="20" spans="1:19" ht="15.75">
      <c r="A20" s="408" t="s">
        <v>1</v>
      </c>
      <c r="B20" s="404" t="s">
        <v>2</v>
      </c>
      <c r="C20" s="405"/>
      <c r="D20" s="355" t="s">
        <v>34</v>
      </c>
      <c r="E20" s="356"/>
      <c r="F20" s="375" t="s">
        <v>34</v>
      </c>
      <c r="G20" s="376"/>
      <c r="H20" s="375" t="s">
        <v>35</v>
      </c>
      <c r="I20" s="401"/>
      <c r="J20" s="375" t="s">
        <v>35</v>
      </c>
      <c r="K20" s="376"/>
      <c r="L20" s="405" t="s">
        <v>5</v>
      </c>
      <c r="M20" s="119"/>
      <c r="N20" s="119"/>
      <c r="O20" s="119"/>
      <c r="P20" s="119"/>
      <c r="Q20" s="367"/>
      <c r="R20" s="119"/>
      <c r="S20" s="119"/>
    </row>
    <row r="21" spans="1:19" ht="15.75">
      <c r="A21" s="409"/>
      <c r="B21" s="415"/>
      <c r="C21" s="416"/>
      <c r="D21" s="357" t="s">
        <v>279</v>
      </c>
      <c r="E21" s="358"/>
      <c r="F21" s="368" t="s">
        <v>36</v>
      </c>
      <c r="G21" s="392"/>
      <c r="H21" s="368" t="s">
        <v>280</v>
      </c>
      <c r="I21" s="369"/>
      <c r="J21" s="361" t="s">
        <v>281</v>
      </c>
      <c r="K21" s="362"/>
      <c r="L21" s="416"/>
      <c r="M21" s="119"/>
      <c r="N21" s="119"/>
      <c r="O21" s="119"/>
      <c r="P21" s="119"/>
      <c r="Q21" s="367"/>
      <c r="R21" s="119"/>
      <c r="S21" s="119"/>
    </row>
    <row r="22" spans="1:19" ht="15.75">
      <c r="A22" s="410"/>
      <c r="B22" s="406"/>
      <c r="C22" s="407"/>
      <c r="D22" s="359" t="s">
        <v>37</v>
      </c>
      <c r="E22" s="360"/>
      <c r="F22" s="370" t="s">
        <v>38</v>
      </c>
      <c r="G22" s="371"/>
      <c r="H22" s="370" t="s">
        <v>12</v>
      </c>
      <c r="I22" s="372"/>
      <c r="J22" s="373" t="s">
        <v>39</v>
      </c>
      <c r="K22" s="374"/>
      <c r="L22" s="120" t="s">
        <v>40</v>
      </c>
      <c r="M22" s="119"/>
      <c r="N22" s="26"/>
      <c r="O22" s="26"/>
      <c r="P22" s="26"/>
      <c r="Q22" s="25"/>
      <c r="R22" s="119"/>
      <c r="S22" s="119"/>
    </row>
    <row r="23" spans="1:19" ht="15.75">
      <c r="A23" s="15" t="s">
        <v>19</v>
      </c>
      <c r="B23" s="343" t="s">
        <v>41</v>
      </c>
      <c r="C23" s="344"/>
      <c r="D23" s="348">
        <f>'ايراد فعلي 2010'!C37</f>
        <v>1488987.162</v>
      </c>
      <c r="E23" s="349"/>
      <c r="F23" s="350">
        <f>ايرادفعلي2011!C37</f>
        <v>1314934.747</v>
      </c>
      <c r="G23" s="351"/>
      <c r="H23" s="350">
        <f>مخطط2012!C37</f>
        <v>2108269.7400000002</v>
      </c>
      <c r="I23" s="351"/>
      <c r="J23" s="334">
        <f>مخطط2013!C41</f>
        <v>2198473.25</v>
      </c>
      <c r="K23" s="335"/>
      <c r="L23" s="36">
        <f>(J23/H23-1)*100</f>
        <v>4.2785564052159497</v>
      </c>
      <c r="M23" s="119"/>
      <c r="N23" s="25"/>
      <c r="O23" s="25"/>
      <c r="P23" s="25"/>
      <c r="Q23" s="28"/>
      <c r="R23" s="7"/>
      <c r="S23" s="8"/>
    </row>
    <row r="24" spans="1:19" ht="15.75">
      <c r="A24" s="15" t="s">
        <v>29</v>
      </c>
      <c r="B24" s="343" t="s">
        <v>42</v>
      </c>
      <c r="C24" s="344"/>
      <c r="D24" s="348">
        <f>'ايراد فعلي 2010'!D37</f>
        <v>46247.542999999998</v>
      </c>
      <c r="E24" s="349"/>
      <c r="F24" s="350">
        <f>ايرادفعلي2011!D37</f>
        <v>52833.99</v>
      </c>
      <c r="G24" s="351"/>
      <c r="H24" s="350">
        <f>مخطط2012!D37</f>
        <v>48000</v>
      </c>
      <c r="I24" s="351"/>
      <c r="J24" s="334">
        <f>مخطط2013!D41</f>
        <v>75000</v>
      </c>
      <c r="K24" s="335"/>
      <c r="L24" s="36">
        <f t="shared" ref="L24:L28" si="11">(J24/H24-1)*100</f>
        <v>56.25</v>
      </c>
      <c r="M24" s="119"/>
      <c r="N24" s="25"/>
      <c r="O24" s="25"/>
      <c r="P24" s="25"/>
      <c r="Q24" s="28"/>
      <c r="R24" s="7"/>
      <c r="S24" s="8"/>
    </row>
    <row r="25" spans="1:19" ht="15.75">
      <c r="A25" s="15" t="s">
        <v>31</v>
      </c>
      <c r="B25" s="343" t="s">
        <v>43</v>
      </c>
      <c r="C25" s="344"/>
      <c r="D25" s="348">
        <f>'ايراد فعلي 2010'!E37</f>
        <v>1593609.679</v>
      </c>
      <c r="E25" s="349"/>
      <c r="F25" s="350">
        <f>ايرادفعلي2011!E37</f>
        <v>14912.306</v>
      </c>
      <c r="G25" s="351"/>
      <c r="H25" s="350">
        <f>مخطط2012!E37</f>
        <v>0</v>
      </c>
      <c r="I25" s="351"/>
      <c r="J25" s="334">
        <f>مخطط2013!E41</f>
        <v>0</v>
      </c>
      <c r="K25" s="335"/>
      <c r="L25" s="36" t="e">
        <f t="shared" si="11"/>
        <v>#DIV/0!</v>
      </c>
      <c r="M25" s="119"/>
      <c r="N25" s="25"/>
      <c r="O25" s="25"/>
      <c r="P25" s="25"/>
      <c r="Q25" s="28"/>
      <c r="R25" s="7"/>
      <c r="S25" s="8"/>
    </row>
    <row r="26" spans="1:19" ht="15.75">
      <c r="A26" s="15" t="s">
        <v>44</v>
      </c>
      <c r="B26" s="343" t="s">
        <v>45</v>
      </c>
      <c r="C26" s="344"/>
      <c r="D26" s="430">
        <f>'ايراد فعلي 2010'!F37</f>
        <v>66322379.059</v>
      </c>
      <c r="E26" s="431"/>
      <c r="F26" s="432">
        <f>ايرادفعلي2011!F37</f>
        <v>97647258.983999997</v>
      </c>
      <c r="G26" s="433"/>
      <c r="H26" s="350">
        <f>مخطط2012!F37</f>
        <v>92504565.780000001</v>
      </c>
      <c r="I26" s="351"/>
      <c r="J26" s="334">
        <f>مخطط2013!F41</f>
        <v>105794982.05</v>
      </c>
      <c r="K26" s="335"/>
      <c r="L26" s="36">
        <f t="shared" si="11"/>
        <v>14.367308421951929</v>
      </c>
      <c r="M26" s="119"/>
      <c r="N26" s="25"/>
      <c r="O26" s="25"/>
      <c r="P26" s="25"/>
      <c r="Q26" s="28"/>
      <c r="R26" s="7"/>
      <c r="S26" s="8"/>
    </row>
    <row r="27" spans="1:19" ht="15.75">
      <c r="A27" s="15" t="s">
        <v>46</v>
      </c>
      <c r="B27" s="343" t="s">
        <v>47</v>
      </c>
      <c r="C27" s="344"/>
      <c r="D27" s="348">
        <f>'ايراد فعلي 2010'!G37</f>
        <v>105558.398</v>
      </c>
      <c r="E27" s="349"/>
      <c r="F27" s="350">
        <f>ايرادفعلي2011!G37</f>
        <v>53892.889000000003</v>
      </c>
      <c r="G27" s="351"/>
      <c r="H27" s="350">
        <f>مخطط2012!G37</f>
        <v>12750</v>
      </c>
      <c r="I27" s="351"/>
      <c r="J27" s="334">
        <f>مخطط2013!G41</f>
        <v>31319</v>
      </c>
      <c r="K27" s="335"/>
      <c r="L27" s="36">
        <f t="shared" si="11"/>
        <v>145.63921568627453</v>
      </c>
      <c r="M27" s="119"/>
      <c r="N27" s="25"/>
      <c r="O27" s="25"/>
      <c r="P27" s="25"/>
      <c r="Q27" s="28"/>
      <c r="R27" s="7"/>
      <c r="S27" s="8"/>
    </row>
    <row r="28" spans="1:19" ht="15.75">
      <c r="A28" s="423" t="s">
        <v>48</v>
      </c>
      <c r="B28" s="424"/>
      <c r="C28" s="425"/>
      <c r="D28" s="426">
        <f>SUM(D23:E27)</f>
        <v>69556781.841000006</v>
      </c>
      <c r="E28" s="427"/>
      <c r="F28" s="426">
        <f>SUM(F23:G27)</f>
        <v>99083832.915999994</v>
      </c>
      <c r="G28" s="427"/>
      <c r="H28" s="426">
        <f t="shared" ref="H28" si="12">SUM(H23:I27)</f>
        <v>94673585.519999996</v>
      </c>
      <c r="I28" s="427"/>
      <c r="J28" s="426">
        <f t="shared" ref="J28" si="13">SUM(J23:K27)</f>
        <v>108099774.3</v>
      </c>
      <c r="K28" s="427"/>
      <c r="L28" s="36">
        <f t="shared" si="11"/>
        <v>14.181557301602021</v>
      </c>
      <c r="M28" s="119"/>
      <c r="N28" s="27"/>
      <c r="O28" s="27"/>
      <c r="P28" s="27"/>
      <c r="Q28" s="28"/>
      <c r="R28" s="7"/>
      <c r="S28" s="7"/>
    </row>
    <row r="29" spans="1:19" ht="18">
      <c r="A29" s="347" t="s">
        <v>49</v>
      </c>
      <c r="B29" s="347"/>
      <c r="C29" s="347"/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347"/>
      <c r="Q29" s="347"/>
      <c r="R29" s="347"/>
      <c r="S29" s="1"/>
    </row>
    <row r="30" spans="1:19">
      <c r="A30" s="417" t="s">
        <v>64</v>
      </c>
      <c r="B30" s="418"/>
      <c r="C30" s="419"/>
      <c r="D30" s="180" t="s">
        <v>50</v>
      </c>
      <c r="E30" s="180" t="s">
        <v>51</v>
      </c>
      <c r="F30" s="180" t="s">
        <v>52</v>
      </c>
      <c r="G30" s="180" t="s">
        <v>53</v>
      </c>
      <c r="H30" s="180" t="s">
        <v>54</v>
      </c>
      <c r="I30" s="180" t="s">
        <v>55</v>
      </c>
      <c r="J30" s="180" t="s">
        <v>56</v>
      </c>
      <c r="K30" s="180" t="s">
        <v>57</v>
      </c>
      <c r="L30" s="180" t="s">
        <v>58</v>
      </c>
      <c r="M30" s="180" t="s">
        <v>59</v>
      </c>
      <c r="N30" s="180" t="s">
        <v>60</v>
      </c>
      <c r="O30" s="180" t="s">
        <v>61</v>
      </c>
      <c r="P30" s="139" t="s">
        <v>62</v>
      </c>
      <c r="Q30" s="17"/>
      <c r="R30" s="22"/>
      <c r="S30" s="1"/>
    </row>
    <row r="31" spans="1:19" ht="15.75">
      <c r="A31" s="420"/>
      <c r="B31" s="421"/>
      <c r="C31" s="422"/>
      <c r="D31" s="147">
        <v>2</v>
      </c>
      <c r="E31" s="147">
        <v>16</v>
      </c>
      <c r="F31" s="147">
        <v>42</v>
      </c>
      <c r="G31" s="147">
        <v>252</v>
      </c>
      <c r="H31" s="147">
        <v>580</v>
      </c>
      <c r="I31" s="147">
        <v>1542</v>
      </c>
      <c r="J31" s="147">
        <v>2409</v>
      </c>
      <c r="K31" s="147">
        <v>2193</v>
      </c>
      <c r="L31" s="147">
        <v>2370</v>
      </c>
      <c r="M31" s="147">
        <v>1173</v>
      </c>
      <c r="N31" s="147">
        <v>791</v>
      </c>
      <c r="O31" s="147">
        <v>576</v>
      </c>
      <c r="P31" s="162">
        <f>SUM(D31:O31)</f>
        <v>11946</v>
      </c>
      <c r="Q31" s="31"/>
      <c r="R31" s="23"/>
      <c r="S31" s="1"/>
    </row>
    <row r="32" spans="1:19" ht="15">
      <c r="A32" s="21"/>
      <c r="B32" s="21"/>
      <c r="C32" s="2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20"/>
      <c r="R32" s="23"/>
      <c r="S32" s="1"/>
    </row>
    <row r="33" spans="1:19">
      <c r="A33" s="417" t="s">
        <v>282</v>
      </c>
      <c r="B33" s="418"/>
      <c r="C33" s="419"/>
      <c r="D33" s="137" t="s">
        <v>50</v>
      </c>
      <c r="E33" s="137" t="s">
        <v>51</v>
      </c>
      <c r="F33" s="137" t="s">
        <v>52</v>
      </c>
      <c r="G33" s="137" t="s">
        <v>53</v>
      </c>
      <c r="H33" s="137" t="s">
        <v>54</v>
      </c>
      <c r="I33" s="137" t="s">
        <v>55</v>
      </c>
      <c r="J33" s="137" t="s">
        <v>56</v>
      </c>
      <c r="K33" s="137" t="s">
        <v>57</v>
      </c>
      <c r="L33" s="137" t="s">
        <v>58</v>
      </c>
      <c r="M33" s="137" t="s">
        <v>59</v>
      </c>
      <c r="N33" s="137" t="s">
        <v>60</v>
      </c>
      <c r="O33" s="137" t="s">
        <v>61</v>
      </c>
      <c r="P33" s="139" t="s">
        <v>62</v>
      </c>
      <c r="Q33" s="17"/>
      <c r="R33" s="22"/>
      <c r="S33" s="1"/>
    </row>
    <row r="34" spans="1:19" ht="15.75">
      <c r="A34" s="420"/>
      <c r="B34" s="421"/>
      <c r="C34" s="422"/>
      <c r="D34" s="147">
        <v>2</v>
      </c>
      <c r="E34" s="147">
        <v>17</v>
      </c>
      <c r="F34" s="147">
        <v>38</v>
      </c>
      <c r="G34" s="147">
        <v>297</v>
      </c>
      <c r="H34" s="147">
        <v>519</v>
      </c>
      <c r="I34" s="147">
        <v>1576</v>
      </c>
      <c r="J34" s="147">
        <v>2337</v>
      </c>
      <c r="K34" s="147">
        <v>1943</v>
      </c>
      <c r="L34" s="147">
        <v>2325</v>
      </c>
      <c r="M34" s="147">
        <v>991</v>
      </c>
      <c r="N34" s="147">
        <v>740</v>
      </c>
      <c r="O34" s="147">
        <v>381</v>
      </c>
      <c r="P34" s="141">
        <f>SUM(D34:O34)</f>
        <v>11166</v>
      </c>
      <c r="Q34" s="31"/>
      <c r="R34" s="23"/>
      <c r="S34" s="1"/>
    </row>
    <row r="35" spans="1:19" ht="15.75">
      <c r="A35" s="342"/>
      <c r="B35" s="342"/>
      <c r="C35" s="34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32"/>
      <c r="R35" s="1"/>
      <c r="S35" s="1"/>
    </row>
    <row r="36" spans="1:19" ht="15.75">
      <c r="A36" s="417" t="s">
        <v>283</v>
      </c>
      <c r="B36" s="418"/>
      <c r="C36" s="419"/>
      <c r="D36" s="16" t="s">
        <v>50</v>
      </c>
      <c r="E36" s="16" t="s">
        <v>51</v>
      </c>
      <c r="F36" s="16" t="s">
        <v>52</v>
      </c>
      <c r="G36" s="16" t="s">
        <v>53</v>
      </c>
      <c r="H36" s="16" t="s">
        <v>54</v>
      </c>
      <c r="I36" s="16" t="s">
        <v>55</v>
      </c>
      <c r="J36" s="16" t="s">
        <v>56</v>
      </c>
      <c r="K36" s="16" t="s">
        <v>57</v>
      </c>
      <c r="L36" s="16" t="s">
        <v>58</v>
      </c>
      <c r="M36" s="16" t="s">
        <v>59</v>
      </c>
      <c r="N36" s="16" t="s">
        <v>60</v>
      </c>
      <c r="O36" s="16" t="s">
        <v>61</v>
      </c>
      <c r="P36" s="29" t="s">
        <v>62</v>
      </c>
      <c r="Q36" s="17"/>
      <c r="R36" s="1"/>
      <c r="S36" s="24"/>
    </row>
    <row r="37" spans="1:19" ht="15.75">
      <c r="A37" s="420"/>
      <c r="B37" s="421"/>
      <c r="C37" s="422"/>
      <c r="D37" s="158">
        <f>'جدول رقم(1)2013'!C37</f>
        <v>4</v>
      </c>
      <c r="E37" s="158">
        <f>'جدول رقم(1)2013'!D37</f>
        <v>18</v>
      </c>
      <c r="F37" s="158">
        <f>'جدول رقم(1)2013'!E37</f>
        <v>42</v>
      </c>
      <c r="G37" s="158">
        <f>'جدول رقم(1)2013'!F37</f>
        <v>325</v>
      </c>
      <c r="H37" s="158">
        <f>'جدول رقم(1)2013'!G37</f>
        <v>550</v>
      </c>
      <c r="I37" s="158">
        <f>'جدول رقم(1)2013'!H37</f>
        <v>1785</v>
      </c>
      <c r="J37" s="158">
        <f>'جدول رقم(1)2013'!I37</f>
        <v>2563</v>
      </c>
      <c r="K37" s="158">
        <f>'جدول رقم(1)2013'!J37</f>
        <v>2222</v>
      </c>
      <c r="L37" s="158">
        <f>'جدول رقم(1)2013'!K37</f>
        <v>3167</v>
      </c>
      <c r="M37" s="158">
        <f>'جدول رقم(1)2013'!L37</f>
        <v>1848</v>
      </c>
      <c r="N37" s="158">
        <f>'جدول رقم(1)2013'!M37</f>
        <v>912</v>
      </c>
      <c r="O37" s="158">
        <f>'جدول رقم(1)2013'!N37</f>
        <v>666</v>
      </c>
      <c r="P37" s="159">
        <f>SUM(D37:O37)</f>
        <v>14102</v>
      </c>
      <c r="Q37" s="31">
        <v>54</v>
      </c>
      <c r="R37" s="1"/>
      <c r="S37" s="24"/>
    </row>
  </sheetData>
  <sheetProtection password="CC06" sheet="1" objects="1" scenarios="1"/>
  <mergeCells count="153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6"/>
    <mergeCell ref="D10:E10"/>
    <mergeCell ref="F10:G10"/>
    <mergeCell ref="H10:I10"/>
    <mergeCell ref="J10:K10"/>
    <mergeCell ref="L10:M10"/>
    <mergeCell ref="N10:O10"/>
    <mergeCell ref="D11:E11"/>
    <mergeCell ref="F11:G11"/>
    <mergeCell ref="H11:I11"/>
    <mergeCell ref="D7:E7"/>
    <mergeCell ref="F7:G7"/>
    <mergeCell ref="H7:I7"/>
    <mergeCell ref="J7:K7"/>
    <mergeCell ref="L7:M7"/>
    <mergeCell ref="N7:O7"/>
    <mergeCell ref="J11:K11"/>
    <mergeCell ref="L11:M11"/>
    <mergeCell ref="N11:O11"/>
    <mergeCell ref="D12:E12"/>
    <mergeCell ref="F12:G12"/>
    <mergeCell ref="H12:I12"/>
    <mergeCell ref="J12:K12"/>
    <mergeCell ref="L12:M12"/>
    <mergeCell ref="N12:O12"/>
    <mergeCell ref="D14:E14"/>
    <mergeCell ref="F14:G14"/>
    <mergeCell ref="H14:I14"/>
    <mergeCell ref="J14:K14"/>
    <mergeCell ref="L14:M14"/>
    <mergeCell ref="N14:O14"/>
    <mergeCell ref="D13:E13"/>
    <mergeCell ref="F13:G13"/>
    <mergeCell ref="H13:I13"/>
    <mergeCell ref="J13:K13"/>
    <mergeCell ref="L13:M13"/>
    <mergeCell ref="N13:O13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21:E21"/>
    <mergeCell ref="F21:G21"/>
    <mergeCell ref="H21:I21"/>
    <mergeCell ref="J21:K21"/>
    <mergeCell ref="D22:E22"/>
    <mergeCell ref="F22:G22"/>
    <mergeCell ref="H22:I22"/>
    <mergeCell ref="J22:K22"/>
    <mergeCell ref="A19:P19"/>
    <mergeCell ref="A20:A22"/>
    <mergeCell ref="B20:C22"/>
    <mergeCell ref="D20:E20"/>
    <mergeCell ref="F20:G20"/>
    <mergeCell ref="H20:I20"/>
    <mergeCell ref="J20:K20"/>
    <mergeCell ref="L20:L21"/>
    <mergeCell ref="A33:C34"/>
    <mergeCell ref="A35:C35"/>
    <mergeCell ref="A36:C37"/>
    <mergeCell ref="D8:E8"/>
    <mergeCell ref="D9:E9"/>
    <mergeCell ref="F8:G8"/>
    <mergeCell ref="H8:I8"/>
    <mergeCell ref="J8:K8"/>
    <mergeCell ref="B27:C27"/>
    <mergeCell ref="D27:E27"/>
    <mergeCell ref="F27:G27"/>
    <mergeCell ref="H27:I27"/>
    <mergeCell ref="J27:K27"/>
    <mergeCell ref="A28:C28"/>
    <mergeCell ref="D28:E28"/>
    <mergeCell ref="F28:G28"/>
    <mergeCell ref="H28:I28"/>
    <mergeCell ref="J28:K28"/>
    <mergeCell ref="B25:C25"/>
    <mergeCell ref="D25:E25"/>
    <mergeCell ref="F25:G25"/>
    <mergeCell ref="H25:I25"/>
    <mergeCell ref="J25:K25"/>
    <mergeCell ref="B26:C26"/>
    <mergeCell ref="L8:M8"/>
    <mergeCell ref="N8:O8"/>
    <mergeCell ref="F9:G9"/>
    <mergeCell ref="H9:I9"/>
    <mergeCell ref="J9:K9"/>
    <mergeCell ref="L9:M9"/>
    <mergeCell ref="N9:O9"/>
    <mergeCell ref="A29:R29"/>
    <mergeCell ref="A30:C31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Q20:Q21"/>
  </mergeCells>
  <pageMargins left="0.18" right="0.17" top="0.39" bottom="0.3" header="0.31496062992125984" footer="0.31496062992125984"/>
  <pageSetup paperSize="9" scale="93" orientation="landscape" r:id="rId1"/>
  <colBreaks count="1" manualBreakCount="1">
    <brk id="17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6" workbookViewId="0">
      <selection activeCell="Q36" sqref="Q36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211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19"/>
      <c r="S3" s="119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19"/>
      <c r="S4" s="119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19"/>
      <c r="S5" s="119"/>
    </row>
    <row r="6" spans="1:19" ht="15.75">
      <c r="A6" s="5" t="s">
        <v>19</v>
      </c>
      <c r="B6" s="6" t="s">
        <v>20</v>
      </c>
      <c r="C6" s="37">
        <f>SUM(C7:C14)</f>
        <v>116476.114</v>
      </c>
      <c r="D6" s="411">
        <f>SUM(D7:E14)</f>
        <v>262361.64199999999</v>
      </c>
      <c r="E6" s="412"/>
      <c r="F6" s="411">
        <f t="shared" ref="F6" si="0">SUM(F7:G14)</f>
        <v>165695.677</v>
      </c>
      <c r="G6" s="412"/>
      <c r="H6" s="411">
        <f t="shared" ref="H6" si="1">SUM(H7:I14)</f>
        <v>512205.01</v>
      </c>
      <c r="I6" s="412"/>
      <c r="J6" s="411">
        <f t="shared" ref="J6" si="2">SUM(J7:K14)</f>
        <v>516571.72399999999</v>
      </c>
      <c r="K6" s="412"/>
      <c r="L6" s="413">
        <f t="shared" ref="L6" si="3">SUM(L7:M14)</f>
        <v>720186.10700000008</v>
      </c>
      <c r="M6" s="414"/>
      <c r="N6" s="413">
        <f t="shared" ref="N6" si="4">SUM(N7:O14)</f>
        <v>430056</v>
      </c>
      <c r="O6" s="414"/>
      <c r="P6" s="35">
        <f>(N6/H6-1)*100</f>
        <v>-16.038306614767393</v>
      </c>
      <c r="Q6" s="35">
        <f>(N6/J6-1)*100</f>
        <v>-16.748056461565053</v>
      </c>
      <c r="R6" s="7"/>
      <c r="S6" s="8"/>
    </row>
    <row r="7" spans="1:19" ht="15.75">
      <c r="A7" s="9"/>
      <c r="B7" s="10" t="s">
        <v>21</v>
      </c>
      <c r="C7" s="122">
        <f>'نفقات فعلية 2010'!C38</f>
        <v>91040.058000000005</v>
      </c>
      <c r="D7" s="378">
        <f>'منقح 2011'!C38</f>
        <v>120463.067</v>
      </c>
      <c r="E7" s="379"/>
      <c r="F7" s="378">
        <f>'نفقات فعلية 2011'!C38</f>
        <v>89324.350999999995</v>
      </c>
      <c r="G7" s="379"/>
      <c r="H7" s="380">
        <f>'مصدق 2012'!C41</f>
        <v>117887.844</v>
      </c>
      <c r="I7" s="381"/>
      <c r="J7" s="380">
        <f>'منقح 2012'!C42</f>
        <v>119844.939</v>
      </c>
      <c r="K7" s="381"/>
      <c r="L7" s="350">
        <f>'مقترح 2013'!C42</f>
        <v>157185.77900000001</v>
      </c>
      <c r="M7" s="351"/>
      <c r="N7" s="429">
        <f>متفق2013!C42</f>
        <v>150132</v>
      </c>
      <c r="O7" s="351"/>
      <c r="P7" s="35">
        <f t="shared" ref="P7:P16" si="5">(N7/H7-1)*100</f>
        <v>27.351552887844832</v>
      </c>
      <c r="Q7" s="35">
        <f t="shared" ref="Q7:Q16" si="6">(N7/J7-1)*100</f>
        <v>25.271873182729898</v>
      </c>
      <c r="R7" s="7"/>
      <c r="S7" s="377"/>
    </row>
    <row r="8" spans="1:19" ht="15.75">
      <c r="A8" s="11"/>
      <c r="B8" s="10" t="s">
        <v>22</v>
      </c>
      <c r="C8" s="122">
        <f>'نفقات فعلية 2010'!D38</f>
        <v>14647.062</v>
      </c>
      <c r="D8" s="378">
        <f>'منقح 2011'!D38</f>
        <v>32633.050999999999</v>
      </c>
      <c r="E8" s="379"/>
      <c r="F8" s="378">
        <f>'نفقات فعلية 2011'!D38</f>
        <v>23128.519</v>
      </c>
      <c r="G8" s="379"/>
      <c r="H8" s="380">
        <f>'مصدق 2012'!D41</f>
        <v>46474.2</v>
      </c>
      <c r="I8" s="381"/>
      <c r="J8" s="380">
        <f>'منقح 2012'!D42</f>
        <v>45440.2</v>
      </c>
      <c r="K8" s="381"/>
      <c r="L8" s="350">
        <f>'مقترح 2013'!D42</f>
        <v>75286.75</v>
      </c>
      <c r="M8" s="351"/>
      <c r="N8" s="429">
        <f>متفق2013!D42</f>
        <v>65029</v>
      </c>
      <c r="O8" s="351"/>
      <c r="P8" s="35">
        <f t="shared" si="5"/>
        <v>39.924947605338026</v>
      </c>
      <c r="Q8" s="35">
        <f t="shared" si="6"/>
        <v>43.10896518941378</v>
      </c>
      <c r="R8" s="7"/>
      <c r="S8" s="377"/>
    </row>
    <row r="9" spans="1:19" ht="15.75">
      <c r="A9" s="11"/>
      <c r="B9" s="10" t="s">
        <v>23</v>
      </c>
      <c r="C9" s="122">
        <f>'نفقات فعلية 2010'!E38</f>
        <v>0</v>
      </c>
      <c r="D9" s="378">
        <f>'منقح 2011'!E38</f>
        <v>0</v>
      </c>
      <c r="E9" s="379"/>
      <c r="F9" s="378">
        <f>'نفقات فعلية 2011'!E38</f>
        <v>0</v>
      </c>
      <c r="G9" s="379"/>
      <c r="H9" s="380">
        <f>'مصدق 2012'!E41</f>
        <v>0</v>
      </c>
      <c r="I9" s="381"/>
      <c r="J9" s="380">
        <f>'منقح 2012'!E42</f>
        <v>0</v>
      </c>
      <c r="K9" s="381"/>
      <c r="L9" s="350">
        <f>'مقترح 2013'!E42</f>
        <v>0</v>
      </c>
      <c r="M9" s="351"/>
      <c r="N9" s="429">
        <f>متفق2013!E42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2">
        <f>'نفقات فعلية 2010'!F38</f>
        <v>0</v>
      </c>
      <c r="D10" s="378">
        <f>'منقح 2011'!F38</f>
        <v>0</v>
      </c>
      <c r="E10" s="379"/>
      <c r="F10" s="378">
        <f>'نفقات فعلية 2011'!F38</f>
        <v>0</v>
      </c>
      <c r="G10" s="379"/>
      <c r="H10" s="380">
        <f>'مصدق 2012'!F41</f>
        <v>0</v>
      </c>
      <c r="I10" s="381"/>
      <c r="J10" s="380">
        <f>'منقح 2012'!F42</f>
        <v>0</v>
      </c>
      <c r="K10" s="381"/>
      <c r="L10" s="350">
        <f>'مقترح 2013'!F42</f>
        <v>0</v>
      </c>
      <c r="M10" s="351"/>
      <c r="N10" s="429">
        <f>متفق2013!F42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22">
        <f>'نفقات فعلية 2010'!G38</f>
        <v>0</v>
      </c>
      <c r="D11" s="378">
        <f>'منقح 2011'!G38</f>
        <v>0</v>
      </c>
      <c r="E11" s="379"/>
      <c r="F11" s="378">
        <f>'نفقات فعلية 2011'!G38</f>
        <v>0</v>
      </c>
      <c r="G11" s="379"/>
      <c r="H11" s="380">
        <f>'مصدق 2012'!G41</f>
        <v>129766.216</v>
      </c>
      <c r="I11" s="381"/>
      <c r="J11" s="380">
        <f>'منقح 2012'!G42</f>
        <v>126209.47</v>
      </c>
      <c r="K11" s="381"/>
      <c r="L11" s="350">
        <f>'مقترح 2013'!G42</f>
        <v>115947.57799999999</v>
      </c>
      <c r="M11" s="351"/>
      <c r="N11" s="429">
        <f>متفق2013!G42</f>
        <v>98935</v>
      </c>
      <c r="O11" s="351"/>
      <c r="P11" s="35">
        <f t="shared" si="5"/>
        <v>-23.759046807683749</v>
      </c>
      <c r="Q11" s="35">
        <f t="shared" si="6"/>
        <v>-21.610478199456828</v>
      </c>
      <c r="R11" s="7"/>
      <c r="S11" s="377"/>
    </row>
    <row r="12" spans="1:19" ht="15.75">
      <c r="A12" s="11"/>
      <c r="B12" s="10" t="s">
        <v>26</v>
      </c>
      <c r="C12" s="122">
        <f>'نفقات فعلية 2010'!H38</f>
        <v>0</v>
      </c>
      <c r="D12" s="378">
        <f>'منقح 2011'!H38</f>
        <v>0</v>
      </c>
      <c r="E12" s="379"/>
      <c r="F12" s="378">
        <f>'نفقات فعلية 2011'!H38</f>
        <v>0</v>
      </c>
      <c r="G12" s="379"/>
      <c r="H12" s="380">
        <f>'مصدق 2012'!H41</f>
        <v>0</v>
      </c>
      <c r="I12" s="381"/>
      <c r="J12" s="380">
        <f>'منقح 2012'!H42</f>
        <v>0</v>
      </c>
      <c r="K12" s="381"/>
      <c r="L12" s="350">
        <f>'مقترح 2013'!H42</f>
        <v>0</v>
      </c>
      <c r="M12" s="351"/>
      <c r="N12" s="429">
        <f>متفق2013!H42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2">
        <f>'نفقات فعلية 2010'!I38</f>
        <v>1152.6510000000001</v>
      </c>
      <c r="D13" s="378">
        <f>'منقح 2011'!I38</f>
        <v>2851.3739999999998</v>
      </c>
      <c r="E13" s="379"/>
      <c r="F13" s="378">
        <f>'نفقات فعلية 2011'!I38</f>
        <v>1764.8879999999999</v>
      </c>
      <c r="G13" s="379"/>
      <c r="H13" s="380">
        <f>'مصدق 2012'!I41</f>
        <v>2152</v>
      </c>
      <c r="I13" s="381"/>
      <c r="J13" s="380">
        <f>'منقح 2012'!I42</f>
        <v>3152.3649999999998</v>
      </c>
      <c r="K13" s="381"/>
      <c r="L13" s="350">
        <f>'مقترح 2013'!I42</f>
        <v>2868</v>
      </c>
      <c r="M13" s="351"/>
      <c r="N13" s="429">
        <f>متفق2013!I42</f>
        <v>2572</v>
      </c>
      <c r="O13" s="351"/>
      <c r="P13" s="35">
        <f t="shared" si="5"/>
        <v>19.516728624535308</v>
      </c>
      <c r="Q13" s="35">
        <f t="shared" si="6"/>
        <v>-18.410463255365407</v>
      </c>
      <c r="R13" s="7"/>
      <c r="S13" s="377"/>
    </row>
    <row r="14" spans="1:19" ht="15.75">
      <c r="A14" s="11"/>
      <c r="B14" s="12" t="s">
        <v>28</v>
      </c>
      <c r="C14" s="122">
        <f>'نفقات فعلية 2010'!J38</f>
        <v>9636.3430000000008</v>
      </c>
      <c r="D14" s="378">
        <f>'منقح 2011'!J38</f>
        <v>106414.15</v>
      </c>
      <c r="E14" s="379"/>
      <c r="F14" s="378">
        <f>'نفقات فعلية 2011'!J38</f>
        <v>51477.919000000002</v>
      </c>
      <c r="G14" s="379"/>
      <c r="H14" s="380">
        <f>'مصدق 2012'!J41</f>
        <v>215924.75</v>
      </c>
      <c r="I14" s="381"/>
      <c r="J14" s="380">
        <f>'منقح 2012'!J42</f>
        <v>221924.75</v>
      </c>
      <c r="K14" s="381"/>
      <c r="L14" s="350">
        <f>'مقترح 2013'!J42</f>
        <v>368898</v>
      </c>
      <c r="M14" s="351"/>
      <c r="N14" s="429">
        <f>متفق2013!J42</f>
        <v>113388</v>
      </c>
      <c r="O14" s="351"/>
      <c r="P14" s="35">
        <f t="shared" si="5"/>
        <v>-47.487261187057058</v>
      </c>
      <c r="Q14" s="35">
        <f t="shared" si="6"/>
        <v>-48.907005640425417</v>
      </c>
      <c r="R14" s="7"/>
      <c r="S14" s="377"/>
    </row>
    <row r="15" spans="1:19" ht="15.75">
      <c r="A15" s="5" t="s">
        <v>29</v>
      </c>
      <c r="B15" s="13" t="s">
        <v>30</v>
      </c>
      <c r="C15" s="121">
        <f>'نفقات فعلية 2010'!N38</f>
        <v>5860.027</v>
      </c>
      <c r="D15" s="382">
        <f>'منقح 2011'!N38</f>
        <v>52550.22</v>
      </c>
      <c r="E15" s="383"/>
      <c r="F15" s="382">
        <f>'نفقات فعلية 2011'!N38</f>
        <v>2921.9090000000001</v>
      </c>
      <c r="G15" s="383"/>
      <c r="H15" s="396">
        <f>'مصدق 2012'!N41</f>
        <v>98000</v>
      </c>
      <c r="I15" s="397"/>
      <c r="J15" s="396">
        <f>'منقح 2012'!N42</f>
        <v>92110</v>
      </c>
      <c r="K15" s="397"/>
      <c r="L15" s="365">
        <f>'مقترح 2013'!N42</f>
        <v>198000</v>
      </c>
      <c r="M15" s="366"/>
      <c r="N15" s="428">
        <f>متفق2013!N42</f>
        <v>198000</v>
      </c>
      <c r="O15" s="366"/>
      <c r="P15" s="35">
        <f t="shared" si="5"/>
        <v>102.04081632653059</v>
      </c>
      <c r="Q15" s="35">
        <f t="shared" si="6"/>
        <v>114.96037346650745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122336.141</v>
      </c>
      <c r="D16" s="411">
        <f>D6+D15</f>
        <v>314911.86199999996</v>
      </c>
      <c r="E16" s="412"/>
      <c r="F16" s="411">
        <f t="shared" ref="F16" si="7">F6+F15</f>
        <v>168617.58600000001</v>
      </c>
      <c r="G16" s="412"/>
      <c r="H16" s="411">
        <f t="shared" ref="H16" si="8">H6+H15</f>
        <v>610205.01</v>
      </c>
      <c r="I16" s="412"/>
      <c r="J16" s="411">
        <f t="shared" ref="J16" si="9">J6+J15</f>
        <v>608681.72399999993</v>
      </c>
      <c r="K16" s="412"/>
      <c r="L16" s="413">
        <f t="shared" ref="L16" si="10">L6+L15</f>
        <v>918186.10700000008</v>
      </c>
      <c r="M16" s="414"/>
      <c r="N16" s="413">
        <f t="shared" ref="N16" si="11">N6+N15</f>
        <v>628056</v>
      </c>
      <c r="O16" s="414"/>
      <c r="P16" s="35">
        <f t="shared" si="5"/>
        <v>2.9254086261927048</v>
      </c>
      <c r="Q16" s="35">
        <f t="shared" si="6"/>
        <v>3.1829896045967088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19"/>
      <c r="N18" s="119"/>
      <c r="O18" s="119"/>
      <c r="P18" s="119"/>
      <c r="Q18" s="367"/>
      <c r="R18" s="119"/>
      <c r="S18" s="119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19"/>
      <c r="N19" s="119"/>
      <c r="O19" s="119"/>
      <c r="P19" s="119"/>
      <c r="Q19" s="367"/>
      <c r="R19" s="119"/>
      <c r="S19" s="119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0" t="s">
        <v>40</v>
      </c>
      <c r="M20" s="119"/>
      <c r="N20" s="26"/>
      <c r="O20" s="26"/>
      <c r="P20" s="26"/>
      <c r="Q20" s="25"/>
      <c r="R20" s="119"/>
      <c r="S20" s="119"/>
    </row>
    <row r="21" spans="1:19" ht="15.75">
      <c r="A21" s="15" t="s">
        <v>19</v>
      </c>
      <c r="B21" s="343" t="s">
        <v>41</v>
      </c>
      <c r="C21" s="344"/>
      <c r="D21" s="348">
        <f>'ايراد فعلي 2010'!C38</f>
        <v>1446584.767</v>
      </c>
      <c r="E21" s="349"/>
      <c r="F21" s="350">
        <f>ايرادفعلي2011!C38</f>
        <v>1182110.773</v>
      </c>
      <c r="G21" s="351"/>
      <c r="H21" s="350">
        <f>مخطط2012!C38</f>
        <v>1778269.74</v>
      </c>
      <c r="I21" s="351"/>
      <c r="J21" s="334">
        <f>مخطط2013!C42</f>
        <v>1848473.25</v>
      </c>
      <c r="K21" s="335"/>
      <c r="L21" s="36">
        <f>(J21/H21-1)*100</f>
        <v>3.9478549525338025</v>
      </c>
      <c r="M21" s="119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2010'!D38</f>
        <v>46247.542999999998</v>
      </c>
      <c r="E22" s="349"/>
      <c r="F22" s="350">
        <f>ايرادفعلي2011!D38</f>
        <v>52833.99</v>
      </c>
      <c r="G22" s="351"/>
      <c r="H22" s="350">
        <f>مخطط2012!D38</f>
        <v>48000</v>
      </c>
      <c r="I22" s="351"/>
      <c r="J22" s="334">
        <f>مخطط2013!D42</f>
        <v>75000</v>
      </c>
      <c r="K22" s="335"/>
      <c r="L22" s="36">
        <f t="shared" ref="L22:L26" si="12">(J22/H22-1)*100</f>
        <v>56.25</v>
      </c>
      <c r="M22" s="119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2010'!E38</f>
        <v>1593609.679</v>
      </c>
      <c r="E23" s="349"/>
      <c r="F23" s="350">
        <f>ايرادفعلي2011!E38</f>
        <v>14912.306</v>
      </c>
      <c r="G23" s="351"/>
      <c r="H23" s="350">
        <f>مخطط2012!E38</f>
        <v>0</v>
      </c>
      <c r="I23" s="351"/>
      <c r="J23" s="334">
        <f>مخطط2013!E42</f>
        <v>0</v>
      </c>
      <c r="K23" s="335"/>
      <c r="L23" s="36" t="e">
        <f t="shared" si="12"/>
        <v>#DIV/0!</v>
      </c>
      <c r="M23" s="119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2010'!F38</f>
        <v>2538743.5589999999</v>
      </c>
      <c r="E24" s="349"/>
      <c r="F24" s="350">
        <f>ايرادفعلي2011!F38</f>
        <v>2439483.7489999998</v>
      </c>
      <c r="G24" s="351"/>
      <c r="H24" s="350">
        <f>مخطط2012!F38</f>
        <v>1837584.53</v>
      </c>
      <c r="I24" s="351"/>
      <c r="J24" s="334">
        <f>مخطط2013!F42</f>
        <v>1431667.05</v>
      </c>
      <c r="K24" s="335"/>
      <c r="L24" s="36">
        <f t="shared" si="12"/>
        <v>-22.089731023149174</v>
      </c>
      <c r="M24" s="119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2010'!G38</f>
        <v>105558.398</v>
      </c>
      <c r="E25" s="349"/>
      <c r="F25" s="350">
        <f>ايرادفعلي2011!G38</f>
        <v>53892.889000000003</v>
      </c>
      <c r="G25" s="351"/>
      <c r="H25" s="350">
        <f>مخطط2012!G38</f>
        <v>12750</v>
      </c>
      <c r="I25" s="351"/>
      <c r="J25" s="334">
        <f>مخطط2013!G42</f>
        <v>31319</v>
      </c>
      <c r="K25" s="335"/>
      <c r="L25" s="36">
        <f t="shared" si="12"/>
        <v>145.63921568627453</v>
      </c>
      <c r="M25" s="119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5730743.9460000005</v>
      </c>
      <c r="E26" s="427"/>
      <c r="F26" s="426">
        <f>SUM(F21:G25)</f>
        <v>3743233.7069999999</v>
      </c>
      <c r="G26" s="427"/>
      <c r="H26" s="426">
        <f>SUM(H21:I25)</f>
        <v>3676604.27</v>
      </c>
      <c r="I26" s="427"/>
      <c r="J26" s="426">
        <f>SUM(J21:K25)</f>
        <v>3386459.3</v>
      </c>
      <c r="K26" s="427"/>
      <c r="L26" s="36">
        <f t="shared" si="12"/>
        <v>-7.8916562320154204</v>
      </c>
      <c r="M26" s="119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>
      <c r="A29" s="420"/>
      <c r="B29" s="421"/>
      <c r="C29" s="422"/>
      <c r="D29" s="140">
        <v>2</v>
      </c>
      <c r="E29" s="140">
        <v>16</v>
      </c>
      <c r="F29" s="140">
        <v>42</v>
      </c>
      <c r="G29" s="140">
        <v>252</v>
      </c>
      <c r="H29" s="140">
        <v>580</v>
      </c>
      <c r="I29" s="140">
        <v>1542</v>
      </c>
      <c r="J29" s="140">
        <v>2409</v>
      </c>
      <c r="K29" s="140">
        <v>2193</v>
      </c>
      <c r="L29" s="140">
        <v>2370</v>
      </c>
      <c r="M29" s="140">
        <v>1173</v>
      </c>
      <c r="N29" s="140">
        <v>791</v>
      </c>
      <c r="O29" s="140">
        <v>576</v>
      </c>
      <c r="P29" s="162">
        <f>SUM(D29:O29)</f>
        <v>11946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>
      <c r="A32" s="420"/>
      <c r="B32" s="421"/>
      <c r="C32" s="422"/>
      <c r="D32" s="140">
        <v>2</v>
      </c>
      <c r="E32" s="140">
        <v>17</v>
      </c>
      <c r="F32" s="140">
        <v>38</v>
      </c>
      <c r="G32" s="140">
        <v>297</v>
      </c>
      <c r="H32" s="140">
        <v>519</v>
      </c>
      <c r="I32" s="140">
        <v>1576</v>
      </c>
      <c r="J32" s="140">
        <v>2337</v>
      </c>
      <c r="K32" s="140">
        <v>1943</v>
      </c>
      <c r="L32" s="140">
        <v>2325</v>
      </c>
      <c r="M32" s="140">
        <v>991</v>
      </c>
      <c r="N32" s="140">
        <v>740</v>
      </c>
      <c r="O32" s="140">
        <v>381</v>
      </c>
      <c r="P32" s="141">
        <f>SUM(D32:O32)</f>
        <v>11166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62">
        <f>SUM(D35:O35)</f>
        <v>0</v>
      </c>
      <c r="Q35" s="31">
        <v>55</v>
      </c>
      <c r="R35" s="1"/>
      <c r="S35" s="24"/>
    </row>
  </sheetData>
  <sheetProtection password="CC06" sheet="1" objects="1" scenarios="1"/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8" orientation="landscape" r:id="rId1"/>
  <colBreaks count="1" manualBreakCount="1">
    <brk id="17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>
  <dimension ref="A1:S37"/>
  <sheetViews>
    <sheetView rightToLeft="1" topLeftCell="A16" workbookViewId="0">
      <selection activeCell="Q37" sqref="Q37"/>
    </sheetView>
  </sheetViews>
  <sheetFormatPr defaultRowHeight="14.25"/>
  <cols>
    <col min="1" max="1" width="3.875" customWidth="1"/>
    <col min="2" max="2" width="23" customWidth="1"/>
    <col min="3" max="3" width="13.875" customWidth="1"/>
    <col min="5" max="5" width="6.25" customWidth="1"/>
    <col min="7" max="7" width="6.25" customWidth="1"/>
    <col min="8" max="8" width="6.625" customWidth="1"/>
    <col min="9" max="9" width="7.125" customWidth="1"/>
    <col min="10" max="10" width="7.75" customWidth="1"/>
    <col min="11" max="12" width="6.625" customWidth="1"/>
    <col min="13" max="14" width="7.5" customWidth="1"/>
    <col min="15" max="15" width="6.75" customWidth="1"/>
    <col min="16" max="16" width="7.625" customWidth="1"/>
    <col min="17" max="17" width="6.75" customWidth="1"/>
  </cols>
  <sheetData>
    <row r="1" spans="1:19" ht="20.25">
      <c r="A1" s="384" t="s">
        <v>212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19"/>
      <c r="S3" s="119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19"/>
      <c r="S4" s="119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19"/>
      <c r="S5" s="119"/>
    </row>
    <row r="6" spans="1:19" ht="15.75">
      <c r="A6" s="5" t="s">
        <v>19</v>
      </c>
      <c r="B6" s="6" t="s">
        <v>20</v>
      </c>
      <c r="C6" s="129">
        <f>C7+C10+C11+C12+C13+C14+C15+C16</f>
        <v>10801009.095000001</v>
      </c>
      <c r="D6" s="438">
        <f>D7+D10+D11+D12+D13+D14+D15+D16</f>
        <v>12792886.868999999</v>
      </c>
      <c r="E6" s="438"/>
      <c r="F6" s="438">
        <f t="shared" ref="F6:O6" si="0">F7+F10+F11+F12+F13+F14+F15+F16</f>
        <v>13330903.282000002</v>
      </c>
      <c r="G6" s="438">
        <f t="shared" si="0"/>
        <v>0</v>
      </c>
      <c r="H6" s="439">
        <f t="shared" si="0"/>
        <v>19409019.02</v>
      </c>
      <c r="I6" s="439">
        <f t="shared" si="0"/>
        <v>0</v>
      </c>
      <c r="J6" s="439">
        <f t="shared" si="0"/>
        <v>18800985.103</v>
      </c>
      <c r="K6" s="439">
        <f t="shared" si="0"/>
        <v>0</v>
      </c>
      <c r="L6" s="439">
        <f t="shared" si="0"/>
        <v>24379960.840999998</v>
      </c>
      <c r="M6" s="439">
        <f t="shared" si="0"/>
        <v>0</v>
      </c>
      <c r="N6" s="439">
        <f t="shared" si="0"/>
        <v>20994921</v>
      </c>
      <c r="O6" s="439">
        <f t="shared" si="0"/>
        <v>0</v>
      </c>
      <c r="P6" s="35">
        <f>(N6/H6-1)*100</f>
        <v>8.1709538146456993</v>
      </c>
      <c r="Q6" s="35">
        <f>(N6/J6-1)*100</f>
        <v>11.669260333863685</v>
      </c>
      <c r="R6" s="7"/>
      <c r="S6" s="8"/>
    </row>
    <row r="7" spans="1:19" ht="15.75">
      <c r="A7" s="9"/>
      <c r="B7" s="128" t="s">
        <v>21</v>
      </c>
      <c r="C7" s="130">
        <f>C8+C9</f>
        <v>4572120.62</v>
      </c>
      <c r="D7" s="434">
        <f>D8+D9</f>
        <v>5019750.0039999997</v>
      </c>
      <c r="E7" s="435"/>
      <c r="F7" s="434">
        <f t="shared" ref="F7:O7" si="1">F8+F9</f>
        <v>4938557.4160000002</v>
      </c>
      <c r="G7" s="435">
        <f t="shared" si="1"/>
        <v>0</v>
      </c>
      <c r="H7" s="436">
        <f t="shared" si="1"/>
        <v>6825000</v>
      </c>
      <c r="I7" s="437">
        <f t="shared" si="1"/>
        <v>0</v>
      </c>
      <c r="J7" s="436">
        <f t="shared" si="1"/>
        <v>6777212.3080000002</v>
      </c>
      <c r="K7" s="437">
        <f t="shared" si="1"/>
        <v>0</v>
      </c>
      <c r="L7" s="436">
        <f t="shared" si="1"/>
        <v>9694000</v>
      </c>
      <c r="M7" s="437">
        <f t="shared" si="1"/>
        <v>0</v>
      </c>
      <c r="N7" s="436">
        <f t="shared" si="1"/>
        <v>7795000</v>
      </c>
      <c r="O7" s="437">
        <f t="shared" si="1"/>
        <v>0</v>
      </c>
      <c r="P7" s="35">
        <f t="shared" ref="P7:P18" si="2">(N7/H7-1)*100</f>
        <v>14.212454212454206</v>
      </c>
      <c r="Q7" s="35">
        <f t="shared" ref="Q7:Q18" si="3">(N7/J7-1)*100</f>
        <v>15.017792651981354</v>
      </c>
      <c r="R7" s="7"/>
      <c r="S7" s="377"/>
    </row>
    <row r="8" spans="1:19" ht="15.75">
      <c r="A8" s="11"/>
      <c r="B8" s="127" t="s">
        <v>209</v>
      </c>
      <c r="C8" s="122">
        <f>'نفقات فعلية 2010'!C39</f>
        <v>0</v>
      </c>
      <c r="D8" s="378">
        <f>'منقح 2011'!C39</f>
        <v>0</v>
      </c>
      <c r="E8" s="379"/>
      <c r="F8" s="378">
        <f>'نفقات فعلية 2011'!C39</f>
        <v>0</v>
      </c>
      <c r="G8" s="379"/>
      <c r="H8" s="378">
        <f>'مصدق 2012'!C42</f>
        <v>49000</v>
      </c>
      <c r="I8" s="379"/>
      <c r="J8" s="378">
        <f>'منقح 2012'!C43</f>
        <v>16212.308000000001</v>
      </c>
      <c r="K8" s="379"/>
      <c r="L8" s="378">
        <f>'مقترح 2013'!C43</f>
        <v>175000</v>
      </c>
      <c r="M8" s="379"/>
      <c r="N8" s="378">
        <f>متفق2013!C43</f>
        <v>125000</v>
      </c>
      <c r="O8" s="379"/>
      <c r="P8" s="35">
        <f t="shared" si="2"/>
        <v>155.10204081632654</v>
      </c>
      <c r="Q8" s="35">
        <f t="shared" si="3"/>
        <v>671.01915408959655</v>
      </c>
      <c r="R8" s="7"/>
      <c r="S8" s="377"/>
    </row>
    <row r="9" spans="1:19" ht="15.75">
      <c r="A9" s="11"/>
      <c r="B9" s="127" t="s">
        <v>210</v>
      </c>
      <c r="C9" s="122">
        <f>'نفقات فعلية 2010'!K39</f>
        <v>4572120.62</v>
      </c>
      <c r="D9" s="378">
        <f>'منقح 2011'!K39</f>
        <v>5019750.0039999997</v>
      </c>
      <c r="E9" s="379"/>
      <c r="F9" s="378">
        <f>'نفقات فعلية 2011'!K39</f>
        <v>4938557.4160000002</v>
      </c>
      <c r="G9" s="379"/>
      <c r="H9" s="378">
        <f>'مصدق 2012'!K42</f>
        <v>6776000</v>
      </c>
      <c r="I9" s="379"/>
      <c r="J9" s="378">
        <f>'منقح 2012'!K43</f>
        <v>6761000</v>
      </c>
      <c r="K9" s="379"/>
      <c r="L9" s="378">
        <f>'مقترح 2013'!K43</f>
        <v>9519000</v>
      </c>
      <c r="M9" s="379"/>
      <c r="N9" s="378">
        <f>متفق2013!K43</f>
        <v>7670000</v>
      </c>
      <c r="O9" s="379"/>
      <c r="P9" s="35">
        <f t="shared" si="2"/>
        <v>13.193624557260918</v>
      </c>
      <c r="Q9" s="35">
        <f t="shared" si="3"/>
        <v>13.444756692796922</v>
      </c>
      <c r="R9" s="7"/>
      <c r="S9" s="377"/>
    </row>
    <row r="10" spans="1:19" ht="15.75">
      <c r="A10" s="11"/>
      <c r="B10" s="10" t="s">
        <v>22</v>
      </c>
      <c r="C10" s="122">
        <f>'نفقات فعلية 2010'!D39</f>
        <v>0</v>
      </c>
      <c r="D10" s="378">
        <f>'منقح 2011'!D39</f>
        <v>14640</v>
      </c>
      <c r="E10" s="379"/>
      <c r="F10" s="378">
        <f>'نفقات فعلية 2011'!D39</f>
        <v>0</v>
      </c>
      <c r="G10" s="379"/>
      <c r="H10" s="380">
        <f>'مصدق 2012'!D42</f>
        <v>18068</v>
      </c>
      <c r="I10" s="381"/>
      <c r="J10" s="380">
        <f>'منقح 2012'!D43</f>
        <v>18068</v>
      </c>
      <c r="K10" s="381"/>
      <c r="L10" s="350">
        <f>'مقترح 2013'!D43</f>
        <v>18032</v>
      </c>
      <c r="M10" s="351"/>
      <c r="N10" s="429">
        <f>متفق2013!D43</f>
        <v>18032</v>
      </c>
      <c r="O10" s="351"/>
      <c r="P10" s="35">
        <f t="shared" si="2"/>
        <v>-0.19924728802301894</v>
      </c>
      <c r="Q10" s="35">
        <f t="shared" si="3"/>
        <v>-0.19924728802301894</v>
      </c>
      <c r="R10" s="7"/>
      <c r="S10" s="377"/>
    </row>
    <row r="11" spans="1:19" ht="15.75">
      <c r="A11" s="11"/>
      <c r="B11" s="10" t="s">
        <v>23</v>
      </c>
      <c r="C11" s="122">
        <f>'نفقات فعلية 2010'!E39</f>
        <v>916509.58799999999</v>
      </c>
      <c r="D11" s="378">
        <f>'منقح 2011'!E39</f>
        <v>1210890.8999999999</v>
      </c>
      <c r="E11" s="379"/>
      <c r="F11" s="378">
        <f>'نفقات فعلية 2011'!E39</f>
        <v>1481791.175</v>
      </c>
      <c r="G11" s="379"/>
      <c r="H11" s="380">
        <f>'مصدق 2012'!E42</f>
        <v>1930675.801</v>
      </c>
      <c r="I11" s="381"/>
      <c r="J11" s="380">
        <f>'منقح 2012'!E43</f>
        <v>1930675.801</v>
      </c>
      <c r="K11" s="381"/>
      <c r="L11" s="350">
        <f>'مقترح 2013'!E43</f>
        <v>1444589</v>
      </c>
      <c r="M11" s="351"/>
      <c r="N11" s="429">
        <f>متفق2013!E43</f>
        <v>1444589</v>
      </c>
      <c r="O11" s="351"/>
      <c r="P11" s="35">
        <f t="shared" si="2"/>
        <v>-25.17702872477242</v>
      </c>
      <c r="Q11" s="35">
        <f t="shared" si="3"/>
        <v>-25.17702872477242</v>
      </c>
      <c r="R11" s="7"/>
      <c r="S11" s="377"/>
    </row>
    <row r="12" spans="1:19" ht="15.75">
      <c r="A12" s="11"/>
      <c r="B12" s="10" t="s">
        <v>24</v>
      </c>
      <c r="C12" s="122">
        <f>'نفقات فعلية 2010'!F39</f>
        <v>38276.269</v>
      </c>
      <c r="D12" s="378">
        <f>'منقح 2011'!F39</f>
        <v>70952.092999999993</v>
      </c>
      <c r="E12" s="379"/>
      <c r="F12" s="378">
        <f>'نفقات فعلية 2011'!F39</f>
        <v>50316.2</v>
      </c>
      <c r="G12" s="379"/>
      <c r="H12" s="380">
        <f>'مصدق 2012'!F42</f>
        <v>826580.64599999995</v>
      </c>
      <c r="I12" s="381"/>
      <c r="J12" s="380">
        <f>'منقح 2012'!F43</f>
        <v>623081.304</v>
      </c>
      <c r="K12" s="381"/>
      <c r="L12" s="350">
        <f>'مقترح 2013'!F43</f>
        <v>550000</v>
      </c>
      <c r="M12" s="351"/>
      <c r="N12" s="429">
        <f>متفق2013!F43</f>
        <v>550000</v>
      </c>
      <c r="O12" s="351"/>
      <c r="P12" s="35">
        <f t="shared" si="2"/>
        <v>-33.460818050656357</v>
      </c>
      <c r="Q12" s="35">
        <f t="shared" si="3"/>
        <v>-11.729015704826862</v>
      </c>
      <c r="R12" s="7"/>
      <c r="S12" s="377"/>
    </row>
    <row r="13" spans="1:19" ht="15.75">
      <c r="A13" s="11"/>
      <c r="B13" s="10" t="s">
        <v>25</v>
      </c>
      <c r="C13" s="122">
        <f>'نفقات فعلية 2010'!G39</f>
        <v>2006224.5109999999</v>
      </c>
      <c r="D13" s="378">
        <f>'منقح 2011'!G39</f>
        <v>1972008.504</v>
      </c>
      <c r="E13" s="379"/>
      <c r="F13" s="378">
        <f>'نفقات فعلية 2011'!G39</f>
        <v>1980964.794</v>
      </c>
      <c r="G13" s="379"/>
      <c r="H13" s="380">
        <f>'مصدق 2012'!G42</f>
        <v>1593835.0589999999</v>
      </c>
      <c r="I13" s="381"/>
      <c r="J13" s="380">
        <f>'منقح 2012'!G43</f>
        <v>1653075.0179999999</v>
      </c>
      <c r="K13" s="381"/>
      <c r="L13" s="350">
        <f>'مقترح 2013'!G43</f>
        <v>3181997.7390000001</v>
      </c>
      <c r="M13" s="351"/>
      <c r="N13" s="429">
        <f>متفق2013!G43</f>
        <v>1518563</v>
      </c>
      <c r="O13" s="351"/>
      <c r="P13" s="35">
        <f t="shared" si="2"/>
        <v>-4.7227006693670637</v>
      </c>
      <c r="Q13" s="35">
        <f t="shared" si="3"/>
        <v>-8.137078870306901</v>
      </c>
      <c r="R13" s="7"/>
      <c r="S13" s="377"/>
    </row>
    <row r="14" spans="1:19" ht="15.75">
      <c r="A14" s="11"/>
      <c r="B14" s="10" t="s">
        <v>26</v>
      </c>
      <c r="C14" s="122">
        <f>'نفقات فعلية 2010'!H39</f>
        <v>82510.849000000002</v>
      </c>
      <c r="D14" s="378">
        <f>'منقح 2011'!H39</f>
        <v>86300</v>
      </c>
      <c r="E14" s="379"/>
      <c r="F14" s="378">
        <f>'نفقات فعلية 2011'!H39</f>
        <v>38162.502</v>
      </c>
      <c r="G14" s="379"/>
      <c r="H14" s="380">
        <f>'مصدق 2012'!H42</f>
        <v>63300</v>
      </c>
      <c r="I14" s="381"/>
      <c r="J14" s="380">
        <f>'منقح 2012'!H43</f>
        <v>63300</v>
      </c>
      <c r="K14" s="381"/>
      <c r="L14" s="350">
        <f>'مقترح 2013'!H43</f>
        <v>75000</v>
      </c>
      <c r="M14" s="351"/>
      <c r="N14" s="429">
        <f>متفق2013!H43</f>
        <v>63300</v>
      </c>
      <c r="O14" s="351"/>
      <c r="P14" s="35">
        <f t="shared" si="2"/>
        <v>0</v>
      </c>
      <c r="Q14" s="35">
        <f t="shared" si="3"/>
        <v>0</v>
      </c>
      <c r="R14" s="7"/>
      <c r="S14" s="377"/>
    </row>
    <row r="15" spans="1:19" ht="15.75">
      <c r="A15" s="11"/>
      <c r="B15" s="10" t="s">
        <v>27</v>
      </c>
      <c r="C15" s="122">
        <f>'نفقات فعلية 2010'!I39</f>
        <v>3185367.2579999999</v>
      </c>
      <c r="D15" s="378">
        <f>'منقح 2011'!I39</f>
        <v>4418345.3679999998</v>
      </c>
      <c r="E15" s="379"/>
      <c r="F15" s="378">
        <f>'نفقات فعلية 2011'!I39</f>
        <v>4841111.1950000003</v>
      </c>
      <c r="G15" s="379"/>
      <c r="H15" s="380">
        <f>'مصدق 2012'!I42</f>
        <v>8151559.5140000004</v>
      </c>
      <c r="I15" s="381"/>
      <c r="J15" s="380">
        <f>'منقح 2012'!I43</f>
        <v>7735572.6720000003</v>
      </c>
      <c r="K15" s="381"/>
      <c r="L15" s="350">
        <f>'مقترح 2013'!I43</f>
        <v>9416342.102</v>
      </c>
      <c r="M15" s="351"/>
      <c r="N15" s="429">
        <f>متفق2013!I43</f>
        <v>9605437</v>
      </c>
      <c r="O15" s="351"/>
      <c r="P15" s="35">
        <f t="shared" si="2"/>
        <v>17.835574695897382</v>
      </c>
      <c r="Q15" s="35">
        <f t="shared" si="3"/>
        <v>24.172280544506265</v>
      </c>
      <c r="R15" s="7"/>
      <c r="S15" s="377"/>
    </row>
    <row r="16" spans="1:19" ht="15.75">
      <c r="A16" s="11"/>
      <c r="B16" s="12" t="s">
        <v>28</v>
      </c>
      <c r="C16" s="122">
        <f>'نفقات فعلية 2010'!J39</f>
        <v>0</v>
      </c>
      <c r="D16" s="378">
        <f>'منقح 2011'!J39</f>
        <v>0</v>
      </c>
      <c r="E16" s="379"/>
      <c r="F16" s="378">
        <f>'نفقات فعلية 2011'!J39</f>
        <v>0</v>
      </c>
      <c r="G16" s="379"/>
      <c r="H16" s="380">
        <f>'مصدق 2012'!J42</f>
        <v>0</v>
      </c>
      <c r="I16" s="381"/>
      <c r="J16" s="380">
        <f>'منقح 2012'!J43</f>
        <v>0</v>
      </c>
      <c r="K16" s="381"/>
      <c r="L16" s="350">
        <f>'مقترح 2013'!J43</f>
        <v>0</v>
      </c>
      <c r="M16" s="351"/>
      <c r="N16" s="429">
        <f>متفق2013!J43</f>
        <v>0</v>
      </c>
      <c r="O16" s="351"/>
      <c r="P16" s="35" t="e">
        <f t="shared" si="2"/>
        <v>#DIV/0!</v>
      </c>
      <c r="Q16" s="35" t="e">
        <f t="shared" si="3"/>
        <v>#DIV/0!</v>
      </c>
      <c r="R16" s="7"/>
      <c r="S16" s="377"/>
    </row>
    <row r="17" spans="1:19" ht="15.75">
      <c r="A17" s="5" t="s">
        <v>29</v>
      </c>
      <c r="B17" s="13" t="s">
        <v>30</v>
      </c>
      <c r="C17" s="121">
        <f>'نفقات فعلية 2010'!N39</f>
        <v>0</v>
      </c>
      <c r="D17" s="382">
        <f>'منقح 2011'!N39</f>
        <v>1318664</v>
      </c>
      <c r="E17" s="383"/>
      <c r="F17" s="382">
        <f>'نفقات فعلية 2011'!N39</f>
        <v>0</v>
      </c>
      <c r="G17" s="383"/>
      <c r="H17" s="396">
        <f>'مصدق 2012'!N42</f>
        <v>1070496</v>
      </c>
      <c r="I17" s="397"/>
      <c r="J17" s="396">
        <f>'منقح 2012'!N43</f>
        <v>1230014.7560000001</v>
      </c>
      <c r="K17" s="397"/>
      <c r="L17" s="365">
        <f>'مقترح 2013'!N43</f>
        <v>1274725</v>
      </c>
      <c r="M17" s="366"/>
      <c r="N17" s="428">
        <f>متفق2013!N43</f>
        <v>1274725</v>
      </c>
      <c r="O17" s="366"/>
      <c r="P17" s="35">
        <f t="shared" si="2"/>
        <v>19.077978806086151</v>
      </c>
      <c r="Q17" s="35">
        <f t="shared" si="3"/>
        <v>3.6349355795858296</v>
      </c>
      <c r="R17" s="7"/>
      <c r="S17" s="8"/>
    </row>
    <row r="18" spans="1:19" ht="15.75">
      <c r="A18" s="5" t="s">
        <v>31</v>
      </c>
      <c r="B18" s="13" t="s">
        <v>32</v>
      </c>
      <c r="C18" s="39">
        <f>C6+C17</f>
        <v>10801009.095000001</v>
      </c>
      <c r="D18" s="411">
        <f>D6+D17</f>
        <v>14111550.868999999</v>
      </c>
      <c r="E18" s="412"/>
      <c r="F18" s="411">
        <f t="shared" ref="F18" si="4">F6+F17</f>
        <v>13330903.282000002</v>
      </c>
      <c r="G18" s="412"/>
      <c r="H18" s="411">
        <f t="shared" ref="H18" si="5">H6+H17</f>
        <v>20479515.02</v>
      </c>
      <c r="I18" s="412"/>
      <c r="J18" s="411">
        <f t="shared" ref="J18" si="6">J6+J17</f>
        <v>20030999.859000001</v>
      </c>
      <c r="K18" s="412"/>
      <c r="L18" s="413">
        <f t="shared" ref="L18" si="7">L6+L17</f>
        <v>25654685.840999998</v>
      </c>
      <c r="M18" s="414"/>
      <c r="N18" s="413">
        <f t="shared" ref="N18" si="8">N6+N17</f>
        <v>22269646</v>
      </c>
      <c r="O18" s="414"/>
      <c r="P18" s="35">
        <f t="shared" si="2"/>
        <v>8.7410809203820605</v>
      </c>
      <c r="Q18" s="35">
        <f t="shared" si="3"/>
        <v>11.175908126194534</v>
      </c>
      <c r="R18" s="7"/>
      <c r="S18" s="8"/>
    </row>
    <row r="19" spans="1:19" ht="18.75">
      <c r="A19" s="398" t="s">
        <v>33</v>
      </c>
      <c r="B19" s="398"/>
      <c r="C19" s="398"/>
      <c r="D19" s="398"/>
      <c r="E19" s="398"/>
      <c r="F19" s="398"/>
      <c r="G19" s="398"/>
      <c r="H19" s="398"/>
      <c r="I19" s="398"/>
      <c r="J19" s="399"/>
      <c r="K19" s="399"/>
      <c r="L19" s="399"/>
      <c r="M19" s="399"/>
      <c r="N19" s="400"/>
      <c r="O19" s="400"/>
      <c r="P19" s="400"/>
      <c r="Q19" s="1"/>
      <c r="R19" s="14"/>
      <c r="S19" s="1"/>
    </row>
    <row r="20" spans="1:19" ht="15.75">
      <c r="A20" s="408" t="s">
        <v>1</v>
      </c>
      <c r="B20" s="404" t="s">
        <v>2</v>
      </c>
      <c r="C20" s="405"/>
      <c r="D20" s="355" t="s">
        <v>34</v>
      </c>
      <c r="E20" s="356"/>
      <c r="F20" s="375" t="s">
        <v>34</v>
      </c>
      <c r="G20" s="376"/>
      <c r="H20" s="375" t="s">
        <v>35</v>
      </c>
      <c r="I20" s="401"/>
      <c r="J20" s="375" t="s">
        <v>35</v>
      </c>
      <c r="K20" s="376"/>
      <c r="L20" s="405" t="s">
        <v>5</v>
      </c>
      <c r="M20" s="119"/>
      <c r="N20" s="119"/>
      <c r="O20" s="119"/>
      <c r="P20" s="119"/>
      <c r="Q20" s="367"/>
      <c r="R20" s="119"/>
      <c r="S20" s="119"/>
    </row>
    <row r="21" spans="1:19" ht="15.75">
      <c r="A21" s="409"/>
      <c r="B21" s="415"/>
      <c r="C21" s="416"/>
      <c r="D21" s="357" t="s">
        <v>279</v>
      </c>
      <c r="E21" s="358"/>
      <c r="F21" s="368" t="s">
        <v>36</v>
      </c>
      <c r="G21" s="392"/>
      <c r="H21" s="368" t="s">
        <v>280</v>
      </c>
      <c r="I21" s="369"/>
      <c r="J21" s="361" t="s">
        <v>281</v>
      </c>
      <c r="K21" s="362"/>
      <c r="L21" s="416"/>
      <c r="M21" s="119"/>
      <c r="N21" s="119"/>
      <c r="O21" s="119"/>
      <c r="P21" s="119"/>
      <c r="Q21" s="367"/>
      <c r="R21" s="119"/>
      <c r="S21" s="119"/>
    </row>
    <row r="22" spans="1:19" ht="15.75">
      <c r="A22" s="410"/>
      <c r="B22" s="406"/>
      <c r="C22" s="407"/>
      <c r="D22" s="359" t="s">
        <v>37</v>
      </c>
      <c r="E22" s="360"/>
      <c r="F22" s="370" t="s">
        <v>38</v>
      </c>
      <c r="G22" s="371"/>
      <c r="H22" s="370" t="s">
        <v>12</v>
      </c>
      <c r="I22" s="372"/>
      <c r="J22" s="373" t="s">
        <v>39</v>
      </c>
      <c r="K22" s="374"/>
      <c r="L22" s="120" t="s">
        <v>40</v>
      </c>
      <c r="M22" s="119"/>
      <c r="N22" s="26"/>
      <c r="O22" s="26"/>
      <c r="P22" s="26"/>
      <c r="Q22" s="25"/>
      <c r="R22" s="119"/>
      <c r="S22" s="119"/>
    </row>
    <row r="23" spans="1:19" ht="15.75">
      <c r="A23" s="15" t="s">
        <v>19</v>
      </c>
      <c r="B23" s="343" t="s">
        <v>41</v>
      </c>
      <c r="C23" s="344"/>
      <c r="D23" s="348">
        <f>'ايراد فعلي 2010'!C39</f>
        <v>42402.394999999997</v>
      </c>
      <c r="E23" s="349"/>
      <c r="F23" s="350">
        <f>ايرادفعلي2011!C39</f>
        <v>132823.97399999999</v>
      </c>
      <c r="G23" s="351"/>
      <c r="H23" s="350">
        <f>مخطط2012!C39</f>
        <v>330000</v>
      </c>
      <c r="I23" s="351"/>
      <c r="J23" s="334">
        <f>مخطط2013!C43</f>
        <v>350000</v>
      </c>
      <c r="K23" s="335"/>
      <c r="L23" s="36">
        <f>(J23/H23-1)*100</f>
        <v>6.0606060606060552</v>
      </c>
      <c r="M23" s="119"/>
      <c r="N23" s="25"/>
      <c r="O23" s="25"/>
      <c r="P23" s="25"/>
      <c r="Q23" s="28"/>
      <c r="R23" s="7"/>
      <c r="S23" s="8"/>
    </row>
    <row r="24" spans="1:19" ht="15.75">
      <c r="A24" s="15" t="s">
        <v>29</v>
      </c>
      <c r="B24" s="343" t="s">
        <v>42</v>
      </c>
      <c r="C24" s="344"/>
      <c r="D24" s="348">
        <f>'ايراد فعلي 2010'!D39</f>
        <v>0</v>
      </c>
      <c r="E24" s="349"/>
      <c r="F24" s="350">
        <f>ايرادفعلي2011!D39</f>
        <v>0</v>
      </c>
      <c r="G24" s="351"/>
      <c r="H24" s="350">
        <f>مخطط2012!D39</f>
        <v>0</v>
      </c>
      <c r="I24" s="351"/>
      <c r="J24" s="334">
        <f>مخطط2013!D43</f>
        <v>0</v>
      </c>
      <c r="K24" s="335"/>
      <c r="L24" s="36" t="e">
        <f t="shared" ref="L24:L28" si="9">(J24/H24-1)*100</f>
        <v>#DIV/0!</v>
      </c>
      <c r="M24" s="119"/>
      <c r="N24" s="25"/>
      <c r="O24" s="25"/>
      <c r="P24" s="25"/>
      <c r="Q24" s="28"/>
      <c r="R24" s="7"/>
      <c r="S24" s="8"/>
    </row>
    <row r="25" spans="1:19" ht="15.75">
      <c r="A25" s="15" t="s">
        <v>31</v>
      </c>
      <c r="B25" s="343" t="s">
        <v>43</v>
      </c>
      <c r="C25" s="344"/>
      <c r="D25" s="348">
        <f>'ايراد فعلي 2010'!E39</f>
        <v>0</v>
      </c>
      <c r="E25" s="349"/>
      <c r="F25" s="350">
        <f>ايرادفعلي2011!E39</f>
        <v>0</v>
      </c>
      <c r="G25" s="351"/>
      <c r="H25" s="350">
        <f>مخطط2012!E39</f>
        <v>0</v>
      </c>
      <c r="I25" s="351"/>
      <c r="J25" s="334">
        <f>مخطط2013!E43</f>
        <v>0</v>
      </c>
      <c r="K25" s="335"/>
      <c r="L25" s="36" t="e">
        <f t="shared" si="9"/>
        <v>#DIV/0!</v>
      </c>
      <c r="M25" s="119"/>
      <c r="N25" s="25"/>
      <c r="O25" s="25"/>
      <c r="P25" s="25"/>
      <c r="Q25" s="28"/>
      <c r="R25" s="7"/>
      <c r="S25" s="8"/>
    </row>
    <row r="26" spans="1:19" ht="15.75">
      <c r="A26" s="15" t="s">
        <v>44</v>
      </c>
      <c r="B26" s="343" t="s">
        <v>45</v>
      </c>
      <c r="C26" s="344"/>
      <c r="D26" s="348">
        <f>'ايراد فعلي 2010'!F39</f>
        <v>63783635.5</v>
      </c>
      <c r="E26" s="349"/>
      <c r="F26" s="350">
        <f>ايرادفعلي2011!F39</f>
        <v>95207775.234999999</v>
      </c>
      <c r="G26" s="351"/>
      <c r="H26" s="350">
        <f>مخطط2012!F39</f>
        <v>90666981.25</v>
      </c>
      <c r="I26" s="351"/>
      <c r="J26" s="334">
        <f>مخطط2013!F43</f>
        <v>104363315</v>
      </c>
      <c r="K26" s="335"/>
      <c r="L26" s="36">
        <f t="shared" si="9"/>
        <v>15.106198046049979</v>
      </c>
      <c r="M26" s="119"/>
      <c r="N26" s="25"/>
      <c r="O26" s="25"/>
      <c r="P26" s="25"/>
      <c r="Q26" s="28"/>
      <c r="R26" s="7"/>
      <c r="S26" s="8"/>
    </row>
    <row r="27" spans="1:19" ht="15.75">
      <c r="A27" s="15" t="s">
        <v>46</v>
      </c>
      <c r="B27" s="343" t="s">
        <v>47</v>
      </c>
      <c r="C27" s="344"/>
      <c r="D27" s="348">
        <f>'ايراد فعلي 2010'!G39</f>
        <v>0</v>
      </c>
      <c r="E27" s="349"/>
      <c r="F27" s="350">
        <f>ايرادفعلي2011!G39</f>
        <v>0</v>
      </c>
      <c r="G27" s="351"/>
      <c r="H27" s="350">
        <f>مخطط2012!G39</f>
        <v>0</v>
      </c>
      <c r="I27" s="351"/>
      <c r="J27" s="334">
        <f>مخطط2013!G43</f>
        <v>0</v>
      </c>
      <c r="K27" s="335"/>
      <c r="L27" s="36" t="e">
        <f t="shared" si="9"/>
        <v>#DIV/0!</v>
      </c>
      <c r="M27" s="119"/>
      <c r="N27" s="25"/>
      <c r="O27" s="25"/>
      <c r="P27" s="25"/>
      <c r="Q27" s="28"/>
      <c r="R27" s="7"/>
      <c r="S27" s="8"/>
    </row>
    <row r="28" spans="1:19" ht="15.75">
      <c r="A28" s="423" t="s">
        <v>48</v>
      </c>
      <c r="B28" s="424"/>
      <c r="C28" s="425"/>
      <c r="D28" s="426">
        <f>SUM(D23:E27)</f>
        <v>63826037.895000003</v>
      </c>
      <c r="E28" s="427"/>
      <c r="F28" s="426">
        <f>SUM(F23:G27)</f>
        <v>95340599.209000006</v>
      </c>
      <c r="G28" s="427"/>
      <c r="H28" s="426">
        <f>SUM(H23:I27)</f>
        <v>90996981.25</v>
      </c>
      <c r="I28" s="427"/>
      <c r="J28" s="426">
        <f>SUM(J23:K27)</f>
        <v>104713315</v>
      </c>
      <c r="K28" s="427"/>
      <c r="L28" s="36">
        <f t="shared" si="9"/>
        <v>15.073394261636563</v>
      </c>
      <c r="M28" s="119"/>
      <c r="N28" s="27"/>
      <c r="O28" s="27"/>
      <c r="P28" s="27"/>
      <c r="Q28" s="28"/>
      <c r="R28" s="7"/>
      <c r="S28" s="7"/>
    </row>
    <row r="29" spans="1:19" ht="18">
      <c r="A29" s="347" t="s">
        <v>49</v>
      </c>
      <c r="B29" s="347"/>
      <c r="C29" s="347"/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347"/>
      <c r="Q29" s="347"/>
      <c r="R29" s="347"/>
      <c r="S29" s="1"/>
    </row>
    <row r="30" spans="1:19">
      <c r="A30" s="417" t="s">
        <v>284</v>
      </c>
      <c r="B30" s="440"/>
      <c r="C30" s="441"/>
      <c r="D30" s="16" t="s">
        <v>50</v>
      </c>
      <c r="E30" s="16" t="s">
        <v>51</v>
      </c>
      <c r="F30" s="16" t="s">
        <v>52</v>
      </c>
      <c r="G30" s="16" t="s">
        <v>53</v>
      </c>
      <c r="H30" s="16" t="s">
        <v>54</v>
      </c>
      <c r="I30" s="16" t="s">
        <v>55</v>
      </c>
      <c r="J30" s="16" t="s">
        <v>56</v>
      </c>
      <c r="K30" s="16" t="s">
        <v>57</v>
      </c>
      <c r="L30" s="16" t="s">
        <v>58</v>
      </c>
      <c r="M30" s="16" t="s">
        <v>59</v>
      </c>
      <c r="N30" s="16" t="s">
        <v>60</v>
      </c>
      <c r="O30" s="16" t="s">
        <v>61</v>
      </c>
      <c r="P30" s="29" t="s">
        <v>62</v>
      </c>
      <c r="Q30" s="17"/>
      <c r="R30" s="22"/>
      <c r="S30" s="1"/>
    </row>
    <row r="31" spans="1:19">
      <c r="A31" s="442"/>
      <c r="B31" s="443"/>
      <c r="C31" s="444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9"/>
      <c r="O31" s="19"/>
      <c r="P31" s="30">
        <f>SUM(D31:O31)</f>
        <v>0</v>
      </c>
      <c r="Q31" s="31"/>
      <c r="R31" s="23"/>
      <c r="S31" s="1"/>
    </row>
    <row r="32" spans="1:19">
      <c r="A32" s="21"/>
      <c r="B32" s="21"/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33"/>
      <c r="O32" s="33"/>
      <c r="P32" s="23"/>
      <c r="Q32" s="20"/>
      <c r="R32" s="23"/>
      <c r="S32" s="1"/>
    </row>
    <row r="33" spans="1:19">
      <c r="A33" s="417" t="s">
        <v>282</v>
      </c>
      <c r="B33" s="418"/>
      <c r="C33" s="419"/>
      <c r="D33" s="16" t="s">
        <v>50</v>
      </c>
      <c r="E33" s="16" t="s">
        <v>51</v>
      </c>
      <c r="F33" s="16" t="s">
        <v>52</v>
      </c>
      <c r="G33" s="16" t="s">
        <v>53</v>
      </c>
      <c r="H33" s="16" t="s">
        <v>54</v>
      </c>
      <c r="I33" s="16" t="s">
        <v>55</v>
      </c>
      <c r="J33" s="16" t="s">
        <v>56</v>
      </c>
      <c r="K33" s="16" t="s">
        <v>57</v>
      </c>
      <c r="L33" s="16" t="s">
        <v>58</v>
      </c>
      <c r="M33" s="16" t="s">
        <v>59</v>
      </c>
      <c r="N33" s="16" t="s">
        <v>60</v>
      </c>
      <c r="O33" s="16" t="s">
        <v>61</v>
      </c>
      <c r="P33" s="29" t="s">
        <v>62</v>
      </c>
      <c r="Q33" s="17"/>
      <c r="R33" s="22"/>
      <c r="S33" s="1"/>
    </row>
    <row r="34" spans="1:19">
      <c r="A34" s="420"/>
      <c r="B34" s="421"/>
      <c r="C34" s="422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30">
        <f>SUM(D34:O34)</f>
        <v>0</v>
      </c>
      <c r="Q34" s="31"/>
      <c r="R34" s="23"/>
      <c r="S34" s="1"/>
    </row>
    <row r="35" spans="1:19" ht="15.75">
      <c r="A35" s="342"/>
      <c r="B35" s="342"/>
      <c r="C35" s="34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32"/>
      <c r="R35" s="1"/>
      <c r="S35" s="1"/>
    </row>
    <row r="36" spans="1:19" ht="15.75">
      <c r="A36" s="417" t="s">
        <v>283</v>
      </c>
      <c r="B36" s="418"/>
      <c r="C36" s="419"/>
      <c r="D36" s="16" t="s">
        <v>50</v>
      </c>
      <c r="E36" s="16" t="s">
        <v>51</v>
      </c>
      <c r="F36" s="16" t="s">
        <v>52</v>
      </c>
      <c r="G36" s="16" t="s">
        <v>53</v>
      </c>
      <c r="H36" s="16" t="s">
        <v>54</v>
      </c>
      <c r="I36" s="16" t="s">
        <v>55</v>
      </c>
      <c r="J36" s="16" t="s">
        <v>56</v>
      </c>
      <c r="K36" s="16" t="s">
        <v>57</v>
      </c>
      <c r="L36" s="16" t="s">
        <v>58</v>
      </c>
      <c r="M36" s="16" t="s">
        <v>59</v>
      </c>
      <c r="N36" s="16" t="s">
        <v>60</v>
      </c>
      <c r="O36" s="16" t="s">
        <v>61</v>
      </c>
      <c r="P36" s="29" t="s">
        <v>62</v>
      </c>
      <c r="Q36" s="17"/>
      <c r="R36" s="1"/>
      <c r="S36" s="24"/>
    </row>
    <row r="37" spans="1:19" ht="15.75">
      <c r="A37" s="420"/>
      <c r="B37" s="421"/>
      <c r="C37" s="422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30">
        <f>SUM(D37:O37)</f>
        <v>0</v>
      </c>
      <c r="Q37" s="31">
        <v>56</v>
      </c>
      <c r="R37" s="1"/>
      <c r="S37" s="24"/>
    </row>
  </sheetData>
  <sheetProtection password="CC06" sheet="1" objects="1" scenarios="1"/>
  <mergeCells count="153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6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A19:P19"/>
    <mergeCell ref="A20:A22"/>
    <mergeCell ref="B20:C22"/>
    <mergeCell ref="D20:E20"/>
    <mergeCell ref="F20:G20"/>
    <mergeCell ref="H20:I20"/>
    <mergeCell ref="J20:K20"/>
    <mergeCell ref="L20:L21"/>
    <mergeCell ref="D18:E18"/>
    <mergeCell ref="F18:G18"/>
    <mergeCell ref="H18:I18"/>
    <mergeCell ref="J18:K18"/>
    <mergeCell ref="L18:M18"/>
    <mergeCell ref="N18:O18"/>
    <mergeCell ref="Q20:Q21"/>
    <mergeCell ref="D21:E21"/>
    <mergeCell ref="F21:G21"/>
    <mergeCell ref="H21:I21"/>
    <mergeCell ref="J21:K21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A29:R29"/>
    <mergeCell ref="A30:C31"/>
    <mergeCell ref="A33:C34"/>
    <mergeCell ref="A35:C35"/>
    <mergeCell ref="A36:C37"/>
    <mergeCell ref="B27:C27"/>
    <mergeCell ref="D27:E27"/>
    <mergeCell ref="F27:G27"/>
    <mergeCell ref="H27:I27"/>
    <mergeCell ref="J27:K27"/>
    <mergeCell ref="A28:C28"/>
    <mergeCell ref="D28:E28"/>
    <mergeCell ref="F28:G28"/>
    <mergeCell ref="H28:I28"/>
    <mergeCell ref="J28:K28"/>
  </mergeCells>
  <pageMargins left="0.18" right="0.17" top="0.39" bottom="0.3" header="0.31496062992125984" footer="0.31496062992125984"/>
  <pageSetup paperSize="9" scale="93" orientation="landscape" r:id="rId1"/>
  <colBreaks count="1" manualBreakCount="1">
    <brk id="17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7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7.625" customWidth="1"/>
    <col min="13" max="13" width="6.5" customWidth="1"/>
    <col min="14" max="14" width="7.5" customWidth="1"/>
    <col min="15" max="15" width="7.125" customWidth="1"/>
    <col min="16" max="16" width="7.625" customWidth="1"/>
    <col min="17" max="17" width="6.75" customWidth="1"/>
  </cols>
  <sheetData>
    <row r="1" spans="1:19" ht="20.25">
      <c r="A1" s="384" t="s">
        <v>214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19"/>
      <c r="S3" s="119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19"/>
      <c r="S4" s="119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19"/>
      <c r="S5" s="119"/>
    </row>
    <row r="6" spans="1:19" ht="15.75">
      <c r="A6" s="5" t="s">
        <v>19</v>
      </c>
      <c r="B6" s="6" t="s">
        <v>20</v>
      </c>
      <c r="C6" s="37">
        <f>SUM(C7:C14)</f>
        <v>5876314.7580000004</v>
      </c>
      <c r="D6" s="411">
        <f>SUM(D7:E14)</f>
        <v>6821378.6599999992</v>
      </c>
      <c r="E6" s="412"/>
      <c r="F6" s="411">
        <f t="shared" ref="F6" si="0">SUM(F7:G14)</f>
        <v>5542764.0359999994</v>
      </c>
      <c r="G6" s="412"/>
      <c r="H6" s="411">
        <f t="shared" ref="H6" si="1">SUM(H7:I14)</f>
        <v>9343218.3140000012</v>
      </c>
      <c r="I6" s="412"/>
      <c r="J6" s="411">
        <f t="shared" ref="J6" si="2">SUM(J7:K14)</f>
        <v>9300446.5210000016</v>
      </c>
      <c r="K6" s="412"/>
      <c r="L6" s="413">
        <f t="shared" ref="L6" si="3">SUM(L7:M14)</f>
        <v>9946686.7160000019</v>
      </c>
      <c r="M6" s="414"/>
      <c r="N6" s="413">
        <f t="shared" ref="N6" si="4">SUM(N7:O14)</f>
        <v>9569494</v>
      </c>
      <c r="O6" s="414"/>
      <c r="P6" s="35">
        <f>(N6/H6-1)*100</f>
        <v>2.4218173909192009</v>
      </c>
      <c r="Q6" s="35">
        <f>(N6/J6-1)*100</f>
        <v>2.8928447509751321</v>
      </c>
      <c r="R6" s="7"/>
      <c r="S6" s="8"/>
    </row>
    <row r="7" spans="1:19" ht="15.75">
      <c r="A7" s="9"/>
      <c r="B7" s="10" t="s">
        <v>21</v>
      </c>
      <c r="C7" s="122">
        <f>'نفقات فعلية 2010'!C44</f>
        <v>4870049.2740000002</v>
      </c>
      <c r="D7" s="378">
        <f>'منقح 2011'!C44</f>
        <v>5815079.4440000001</v>
      </c>
      <c r="E7" s="379"/>
      <c r="F7" s="378">
        <f>'نفقات فعلية 2011'!C44</f>
        <v>5057700.6140000001</v>
      </c>
      <c r="G7" s="379"/>
      <c r="H7" s="380">
        <f>'مصدق 2012'!C47</f>
        <v>8313605.2659999998</v>
      </c>
      <c r="I7" s="381"/>
      <c r="J7" s="380">
        <f>'منقح 2012'!C48</f>
        <v>8293049.1730000004</v>
      </c>
      <c r="K7" s="381"/>
      <c r="L7" s="350">
        <f>'مقترح 2013'!C48</f>
        <v>8628720.4690000005</v>
      </c>
      <c r="M7" s="351"/>
      <c r="N7" s="429">
        <f>متفق2013!C48</f>
        <v>8490161</v>
      </c>
      <c r="O7" s="351"/>
      <c r="P7" s="35">
        <f t="shared" ref="P7:P16" si="5">(N7/H7-1)*100</f>
        <v>2.123696379019302</v>
      </c>
      <c r="Q7" s="35">
        <f t="shared" ref="Q7:Q16" si="6">(N7/J7-1)*100</f>
        <v>2.3768317646269965</v>
      </c>
      <c r="R7" s="7"/>
      <c r="S7" s="377"/>
    </row>
    <row r="8" spans="1:19" ht="15.75">
      <c r="A8" s="11"/>
      <c r="B8" s="10" t="s">
        <v>22</v>
      </c>
      <c r="C8" s="122">
        <f>'نفقات فعلية 2010'!D44</f>
        <v>663562.16399999999</v>
      </c>
      <c r="D8" s="378">
        <f>'منقح 2011'!D44</f>
        <v>806359.41299999994</v>
      </c>
      <c r="E8" s="379"/>
      <c r="F8" s="378">
        <f>'نفقات فعلية 2011'!D44</f>
        <v>378731.08799999999</v>
      </c>
      <c r="G8" s="379"/>
      <c r="H8" s="380">
        <f>'مصدق 2012'!D47</f>
        <v>901182.90800000005</v>
      </c>
      <c r="I8" s="381"/>
      <c r="J8" s="380">
        <f>'منقح 2012'!D48</f>
        <v>783974.49300000002</v>
      </c>
      <c r="K8" s="381"/>
      <c r="L8" s="350">
        <f>'مقترح 2013'!D48</f>
        <v>966480.40300000005</v>
      </c>
      <c r="M8" s="351"/>
      <c r="N8" s="429">
        <f>متفق2013!D48</f>
        <v>819356</v>
      </c>
      <c r="O8" s="351"/>
      <c r="P8" s="35">
        <f t="shared" si="5"/>
        <v>-9.0799445122188303</v>
      </c>
      <c r="Q8" s="35">
        <f t="shared" si="6"/>
        <v>4.5130941524139656</v>
      </c>
      <c r="R8" s="7"/>
      <c r="S8" s="377"/>
    </row>
    <row r="9" spans="1:19" ht="15.75">
      <c r="A9" s="11"/>
      <c r="B9" s="10" t="s">
        <v>23</v>
      </c>
      <c r="C9" s="122">
        <f>'نفقات فعلية 2010'!E44</f>
        <v>0</v>
      </c>
      <c r="D9" s="378">
        <f>'منقح 2011'!E44</f>
        <v>0</v>
      </c>
      <c r="E9" s="379"/>
      <c r="F9" s="378">
        <f>'نفقات فعلية 2011'!E44</f>
        <v>0</v>
      </c>
      <c r="G9" s="379"/>
      <c r="H9" s="380">
        <f>'مصدق 2012'!E47</f>
        <v>0</v>
      </c>
      <c r="I9" s="381"/>
      <c r="J9" s="380">
        <f>'منقح 2012'!E48</f>
        <v>0</v>
      </c>
      <c r="K9" s="381"/>
      <c r="L9" s="350">
        <f>'مقترح 2013'!E48</f>
        <v>0</v>
      </c>
      <c r="M9" s="351"/>
      <c r="N9" s="429">
        <f>متفق2013!E48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2">
        <f>'نفقات فعلية 2010'!F44</f>
        <v>0</v>
      </c>
      <c r="D10" s="378">
        <f>'منقح 2011'!F44</f>
        <v>0</v>
      </c>
      <c r="E10" s="379"/>
      <c r="F10" s="378">
        <f>'نفقات فعلية 2011'!F44</f>
        <v>0</v>
      </c>
      <c r="G10" s="379"/>
      <c r="H10" s="380">
        <f>'مصدق 2012'!F47</f>
        <v>0</v>
      </c>
      <c r="I10" s="381"/>
      <c r="J10" s="380">
        <f>'منقح 2012'!F48</f>
        <v>0</v>
      </c>
      <c r="K10" s="381"/>
      <c r="L10" s="350">
        <f>'مقترح 2013'!F48</f>
        <v>0</v>
      </c>
      <c r="M10" s="351"/>
      <c r="N10" s="429">
        <f>متفق2013!F48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22">
        <f>'نفقات فعلية 2010'!G44</f>
        <v>0</v>
      </c>
      <c r="D11" s="378">
        <f>'منقح 2011'!G44</f>
        <v>2159.6419999999998</v>
      </c>
      <c r="E11" s="379"/>
      <c r="F11" s="378">
        <f>'نفقات فعلية 2011'!G44</f>
        <v>1253.567</v>
      </c>
      <c r="G11" s="379"/>
      <c r="H11" s="380">
        <f>'مصدق 2012'!G47</f>
        <v>380.99</v>
      </c>
      <c r="I11" s="381"/>
      <c r="J11" s="380">
        <f>'منقح 2012'!G48</f>
        <v>380.99</v>
      </c>
      <c r="K11" s="381"/>
      <c r="L11" s="350">
        <f>'مقترح 2013'!G48</f>
        <v>823.94399999999996</v>
      </c>
      <c r="M11" s="351"/>
      <c r="N11" s="429">
        <f>متفق2013!G48</f>
        <v>824</v>
      </c>
      <c r="O11" s="351"/>
      <c r="P11" s="35">
        <f t="shared" si="5"/>
        <v>116.27864248405469</v>
      </c>
      <c r="Q11" s="35">
        <f t="shared" si="6"/>
        <v>116.27864248405469</v>
      </c>
      <c r="R11" s="7"/>
      <c r="S11" s="377"/>
    </row>
    <row r="12" spans="1:19" ht="15.75">
      <c r="A12" s="11"/>
      <c r="B12" s="10" t="s">
        <v>26</v>
      </c>
      <c r="C12" s="122">
        <f>'نفقات فعلية 2010'!H44</f>
        <v>0</v>
      </c>
      <c r="D12" s="378">
        <f>'منقح 2011'!H44</f>
        <v>0</v>
      </c>
      <c r="E12" s="379"/>
      <c r="F12" s="378">
        <f>'نفقات فعلية 2011'!H44</f>
        <v>0</v>
      </c>
      <c r="G12" s="379"/>
      <c r="H12" s="380">
        <f>'مصدق 2012'!H47</f>
        <v>0</v>
      </c>
      <c r="I12" s="381"/>
      <c r="J12" s="380">
        <f>'منقح 2012'!H48</f>
        <v>0</v>
      </c>
      <c r="K12" s="381"/>
      <c r="L12" s="350">
        <f>'مقترح 2013'!H48</f>
        <v>0</v>
      </c>
      <c r="M12" s="351"/>
      <c r="N12" s="429">
        <f>متفق2013!H48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2">
        <f>'نفقات فعلية 2010'!I44</f>
        <v>5085.0879999999997</v>
      </c>
      <c r="D13" s="378">
        <f>'منقح 2011'!I44</f>
        <v>19217.009999999998</v>
      </c>
      <c r="E13" s="379"/>
      <c r="F13" s="378">
        <f>'نفقات فعلية 2011'!I44</f>
        <v>2412.364</v>
      </c>
      <c r="G13" s="379"/>
      <c r="H13" s="380">
        <f>'مصدق 2012'!I47</f>
        <v>36935</v>
      </c>
      <c r="I13" s="381"/>
      <c r="J13" s="380">
        <f>'منقح 2012'!I48</f>
        <v>30452.75</v>
      </c>
      <c r="K13" s="381"/>
      <c r="L13" s="350">
        <f>'مقترح 2013'!I48</f>
        <v>33402.75</v>
      </c>
      <c r="M13" s="351"/>
      <c r="N13" s="429">
        <f>متفق2013!I48</f>
        <v>6353</v>
      </c>
      <c r="O13" s="351"/>
      <c r="P13" s="35">
        <f t="shared" si="5"/>
        <v>-82.799512657371054</v>
      </c>
      <c r="Q13" s="35">
        <f t="shared" si="6"/>
        <v>-79.138173071397503</v>
      </c>
      <c r="R13" s="7"/>
      <c r="S13" s="377"/>
    </row>
    <row r="14" spans="1:19" ht="15.75">
      <c r="A14" s="11"/>
      <c r="B14" s="12" t="s">
        <v>28</v>
      </c>
      <c r="C14" s="122">
        <f>'نفقات فعلية 2010'!J44</f>
        <v>337618.23200000002</v>
      </c>
      <c r="D14" s="378">
        <f>'منقح 2011'!J44</f>
        <v>178563.15100000001</v>
      </c>
      <c r="E14" s="379"/>
      <c r="F14" s="378">
        <f>'نفقات فعلية 2011'!J44</f>
        <v>102666.40300000001</v>
      </c>
      <c r="G14" s="379"/>
      <c r="H14" s="380">
        <f>'مصدق 2012'!J47</f>
        <v>91114.15</v>
      </c>
      <c r="I14" s="381"/>
      <c r="J14" s="380">
        <f>'منقح 2012'!J48</f>
        <v>192589.11499999999</v>
      </c>
      <c r="K14" s="381"/>
      <c r="L14" s="350">
        <f>'مقترح 2013'!J48</f>
        <v>317259.15000000002</v>
      </c>
      <c r="M14" s="351"/>
      <c r="N14" s="429">
        <f>متفق2013!J48</f>
        <v>252800</v>
      </c>
      <c r="O14" s="351"/>
      <c r="P14" s="35">
        <f t="shared" si="5"/>
        <v>177.45416052281672</v>
      </c>
      <c r="Q14" s="35">
        <f t="shared" si="6"/>
        <v>31.263908658596829</v>
      </c>
      <c r="R14" s="7"/>
      <c r="S14" s="377"/>
    </row>
    <row r="15" spans="1:19" ht="15.75">
      <c r="A15" s="5" t="s">
        <v>29</v>
      </c>
      <c r="B15" s="13" t="s">
        <v>30</v>
      </c>
      <c r="C15" s="121">
        <f>'نفقات فعلية 2010'!N44</f>
        <v>73934.900999999998</v>
      </c>
      <c r="D15" s="382">
        <f>'منقح 2011'!N44</f>
        <v>199755.28</v>
      </c>
      <c r="E15" s="383"/>
      <c r="F15" s="382">
        <f>'نفقات فعلية 2011'!N44</f>
        <v>104230.765</v>
      </c>
      <c r="G15" s="383"/>
      <c r="H15" s="396">
        <f>'مصدق 2012'!N47</f>
        <v>227780</v>
      </c>
      <c r="I15" s="397"/>
      <c r="J15" s="396">
        <f>'منقح 2012'!N48</f>
        <v>227780</v>
      </c>
      <c r="K15" s="397"/>
      <c r="L15" s="365">
        <f>'مقترح 2013'!N48</f>
        <v>360000</v>
      </c>
      <c r="M15" s="366"/>
      <c r="N15" s="428">
        <f>متفق2013!N48</f>
        <v>360000</v>
      </c>
      <c r="O15" s="366"/>
      <c r="P15" s="35">
        <f t="shared" si="5"/>
        <v>58.047238563526207</v>
      </c>
      <c r="Q15" s="35">
        <f t="shared" si="6"/>
        <v>58.047238563526207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5950249.659</v>
      </c>
      <c r="D16" s="411">
        <f>D6+D15</f>
        <v>7021133.9399999995</v>
      </c>
      <c r="E16" s="412"/>
      <c r="F16" s="411">
        <f t="shared" ref="F16" si="7">F6+F15</f>
        <v>5646994.800999999</v>
      </c>
      <c r="G16" s="412"/>
      <c r="H16" s="411">
        <f t="shared" ref="H16" si="8">H6+H15</f>
        <v>9570998.3140000012</v>
      </c>
      <c r="I16" s="412"/>
      <c r="J16" s="411">
        <f t="shared" ref="J16" si="9">J6+J15</f>
        <v>9528226.5210000016</v>
      </c>
      <c r="K16" s="412"/>
      <c r="L16" s="413">
        <f t="shared" ref="L16" si="10">L6+L15</f>
        <v>10306686.716000002</v>
      </c>
      <c r="M16" s="414"/>
      <c r="N16" s="413">
        <f t="shared" ref="N16" si="11">N6+N15</f>
        <v>9929494</v>
      </c>
      <c r="O16" s="414"/>
      <c r="P16" s="35">
        <f t="shared" si="5"/>
        <v>3.7456456916893144</v>
      </c>
      <c r="Q16" s="35">
        <f t="shared" si="6"/>
        <v>4.2113553672933124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19"/>
      <c r="N18" s="119"/>
      <c r="O18" s="119"/>
      <c r="P18" s="119"/>
      <c r="Q18" s="367"/>
      <c r="R18" s="119"/>
      <c r="S18" s="119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19"/>
      <c r="N19" s="119"/>
      <c r="O19" s="119"/>
      <c r="P19" s="119"/>
      <c r="Q19" s="367"/>
      <c r="R19" s="119"/>
      <c r="S19" s="119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0" t="s">
        <v>40</v>
      </c>
      <c r="M20" s="119"/>
      <c r="N20" s="26"/>
      <c r="O20" s="26"/>
      <c r="P20" s="26"/>
      <c r="Q20" s="25"/>
      <c r="R20" s="119"/>
      <c r="S20" s="119"/>
    </row>
    <row r="21" spans="1:19" ht="15.75">
      <c r="A21" s="15" t="s">
        <v>19</v>
      </c>
      <c r="B21" s="343" t="s">
        <v>41</v>
      </c>
      <c r="C21" s="344"/>
      <c r="D21" s="348">
        <f>'ايراد فعلي 2010'!C44</f>
        <v>14209.203</v>
      </c>
      <c r="E21" s="349"/>
      <c r="F21" s="350">
        <f>ايرادفعلي2011!C44</f>
        <v>26219.581999999999</v>
      </c>
      <c r="G21" s="351"/>
      <c r="H21" s="350">
        <f>مخطط2012!C44</f>
        <v>16823.3</v>
      </c>
      <c r="I21" s="351"/>
      <c r="J21" s="334">
        <f>مخطط2013!C48</f>
        <v>17773.3</v>
      </c>
      <c r="K21" s="335"/>
      <c r="L21" s="36">
        <f>(J21/H21-1)*100</f>
        <v>5.6469301504461056</v>
      </c>
      <c r="M21" s="119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2010'!D44</f>
        <v>8.2159999999999993</v>
      </c>
      <c r="E22" s="349"/>
      <c r="F22" s="350">
        <f>ايرادفعلي2011!D44</f>
        <v>0</v>
      </c>
      <c r="G22" s="351"/>
      <c r="H22" s="350">
        <f>مخطط2012!D44</f>
        <v>0</v>
      </c>
      <c r="I22" s="351"/>
      <c r="J22" s="334">
        <f>مخطط2013!D48</f>
        <v>0</v>
      </c>
      <c r="K22" s="335"/>
      <c r="L22" s="36" t="e">
        <f t="shared" ref="L22:L26" si="12">(J22/H22-1)*100</f>
        <v>#DIV/0!</v>
      </c>
      <c r="M22" s="119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2010'!E44</f>
        <v>0</v>
      </c>
      <c r="E23" s="349"/>
      <c r="F23" s="350">
        <f>ايرادفعلي2011!E44</f>
        <v>0</v>
      </c>
      <c r="G23" s="351"/>
      <c r="H23" s="350">
        <f>مخطط2012!E44</f>
        <v>0</v>
      </c>
      <c r="I23" s="351"/>
      <c r="J23" s="334">
        <f>مخطط2013!E48</f>
        <v>0</v>
      </c>
      <c r="K23" s="335"/>
      <c r="L23" s="36" t="e">
        <f t="shared" si="12"/>
        <v>#DIV/0!</v>
      </c>
      <c r="M23" s="119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2010'!F44</f>
        <v>51740.857000000004</v>
      </c>
      <c r="E24" s="349"/>
      <c r="F24" s="350">
        <f>ايرادفعلي2011!F44</f>
        <v>73747.631999999998</v>
      </c>
      <c r="G24" s="351"/>
      <c r="H24" s="350">
        <f>مخطط2012!F44</f>
        <v>45911.22</v>
      </c>
      <c r="I24" s="351"/>
      <c r="J24" s="334">
        <f>مخطط2013!F48</f>
        <v>55764.25</v>
      </c>
      <c r="K24" s="335"/>
      <c r="L24" s="36">
        <f t="shared" si="12"/>
        <v>21.461050261787861</v>
      </c>
      <c r="M24" s="119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2010'!G44</f>
        <v>0</v>
      </c>
      <c r="E25" s="349"/>
      <c r="F25" s="350">
        <f>ايرادفعلي2011!G44</f>
        <v>0</v>
      </c>
      <c r="G25" s="351"/>
      <c r="H25" s="350">
        <f>مخطط2012!G44</f>
        <v>115</v>
      </c>
      <c r="I25" s="351"/>
      <c r="J25" s="334">
        <f>مخطط2013!G48</f>
        <v>125</v>
      </c>
      <c r="K25" s="335"/>
      <c r="L25" s="36">
        <f t="shared" si="12"/>
        <v>8.6956521739130377</v>
      </c>
      <c r="M25" s="119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65958.275999999998</v>
      </c>
      <c r="E26" s="427"/>
      <c r="F26" s="426">
        <f>SUM(F21:G25)</f>
        <v>99967.213999999993</v>
      </c>
      <c r="G26" s="427"/>
      <c r="H26" s="426">
        <f t="shared" ref="H26" si="13">SUM(H21:I25)</f>
        <v>62849.520000000004</v>
      </c>
      <c r="I26" s="427"/>
      <c r="J26" s="426">
        <f t="shared" ref="J26" si="14">SUM(J21:K25)</f>
        <v>73662.55</v>
      </c>
      <c r="K26" s="427"/>
      <c r="L26" s="36">
        <f t="shared" si="12"/>
        <v>17.204634180181479</v>
      </c>
      <c r="M26" s="119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>
      <c r="A29" s="420"/>
      <c r="B29" s="421"/>
      <c r="C29" s="422"/>
      <c r="D29" s="148">
        <v>12</v>
      </c>
      <c r="E29" s="148">
        <v>122</v>
      </c>
      <c r="F29" s="148">
        <v>199</v>
      </c>
      <c r="G29" s="148">
        <v>1243</v>
      </c>
      <c r="H29" s="148">
        <v>3393</v>
      </c>
      <c r="I29" s="148">
        <v>9515</v>
      </c>
      <c r="J29" s="148">
        <v>18505</v>
      </c>
      <c r="K29" s="148">
        <v>30640</v>
      </c>
      <c r="L29" s="148">
        <v>34878</v>
      </c>
      <c r="M29" s="149">
        <v>36470</v>
      </c>
      <c r="N29" s="149">
        <v>67408</v>
      </c>
      <c r="O29" s="148">
        <v>430375</v>
      </c>
      <c r="P29" s="162">
        <f>SUM(D29:O29)</f>
        <v>632760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>
      <c r="A32" s="420"/>
      <c r="B32" s="421"/>
      <c r="C32" s="422"/>
      <c r="D32" s="148">
        <v>14</v>
      </c>
      <c r="E32" s="148">
        <v>133</v>
      </c>
      <c r="F32" s="148">
        <v>211</v>
      </c>
      <c r="G32" s="148">
        <v>1276</v>
      </c>
      <c r="H32" s="148">
        <v>3343</v>
      </c>
      <c r="I32" s="148">
        <v>9070</v>
      </c>
      <c r="J32" s="148">
        <v>17808</v>
      </c>
      <c r="K32" s="148">
        <v>29031</v>
      </c>
      <c r="L32" s="148">
        <v>34291</v>
      </c>
      <c r="M32" s="149">
        <v>36219</v>
      </c>
      <c r="N32" s="149">
        <v>69594</v>
      </c>
      <c r="O32" s="148">
        <v>438495</v>
      </c>
      <c r="P32" s="141">
        <f>SUM(D32:O32)</f>
        <v>639485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رقم(1)2013'!C38</f>
        <v>16</v>
      </c>
      <c r="E35" s="158">
        <f>'جدول رقم(1)2013'!D38</f>
        <v>419</v>
      </c>
      <c r="F35" s="158">
        <f>'جدول رقم(1)2013'!E38</f>
        <v>1527</v>
      </c>
      <c r="G35" s="158">
        <f>'جدول رقم(1)2013'!F38</f>
        <v>4765</v>
      </c>
      <c r="H35" s="158">
        <f>'جدول رقم(1)2013'!G38</f>
        <v>8754</v>
      </c>
      <c r="I35" s="158">
        <f>'جدول رقم(1)2013'!H38</f>
        <v>19017</v>
      </c>
      <c r="J35" s="158">
        <f>'جدول رقم(1)2013'!I38</f>
        <v>30489</v>
      </c>
      <c r="K35" s="158">
        <f>'جدول رقم(1)2013'!J38</f>
        <v>33884</v>
      </c>
      <c r="L35" s="158">
        <f>'جدول رقم(1)2013'!K38</f>
        <v>91531</v>
      </c>
      <c r="M35" s="158">
        <f>'جدول رقم(1)2013'!L38</f>
        <v>28463</v>
      </c>
      <c r="N35" s="158">
        <f>'جدول رقم(1)2013'!M38</f>
        <v>107220</v>
      </c>
      <c r="O35" s="158">
        <f>'جدول رقم(1)2013'!N38</f>
        <v>335829</v>
      </c>
      <c r="P35" s="159">
        <f>SUM(D35:O35)</f>
        <v>661914</v>
      </c>
      <c r="Q35" s="31">
        <v>57</v>
      </c>
      <c r="R35" s="1"/>
      <c r="S35" s="24"/>
    </row>
  </sheetData>
  <sheetProtection password="CC06" sheet="1" objects="1" scenarios="1"/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6" orientation="landscape" r:id="rId1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8" workbookViewId="0">
      <selection activeCell="D35" sqref="D35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5.7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181</v>
      </c>
      <c r="B1" s="384"/>
      <c r="C1" s="384"/>
      <c r="D1" s="384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386" t="s">
        <v>1</v>
      </c>
      <c r="B3" s="386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355" t="s">
        <v>5</v>
      </c>
      <c r="Q3" s="356"/>
      <c r="R3" s="43"/>
      <c r="S3" s="43"/>
    </row>
    <row r="4" spans="1:19" ht="15.75">
      <c r="A4" s="387"/>
      <c r="B4" s="387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359"/>
      <c r="Q4" s="360"/>
      <c r="R4" s="43"/>
      <c r="S4" s="43"/>
    </row>
    <row r="5" spans="1:19" ht="15.75">
      <c r="A5" s="388"/>
      <c r="B5" s="388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195" t="s">
        <v>17</v>
      </c>
      <c r="Q5" s="195" t="s">
        <v>18</v>
      </c>
      <c r="R5" s="43"/>
      <c r="S5" s="43"/>
    </row>
    <row r="6" spans="1:19" ht="15.75">
      <c r="A6" s="196" t="s">
        <v>19</v>
      </c>
      <c r="B6" s="197" t="s">
        <v>20</v>
      </c>
      <c r="C6" s="198">
        <f>SUM(C7:C14)</f>
        <v>62117.025999999998</v>
      </c>
      <c r="D6" s="382">
        <f>SUM(D7:E14)</f>
        <v>122976.49400000001</v>
      </c>
      <c r="E6" s="383"/>
      <c r="F6" s="382">
        <f t="shared" ref="F6" si="0">SUM(F7:G14)</f>
        <v>118656.83600000001</v>
      </c>
      <c r="G6" s="383"/>
      <c r="H6" s="382">
        <f t="shared" ref="H6" si="1">SUM(H7:I14)</f>
        <v>121185.85</v>
      </c>
      <c r="I6" s="383"/>
      <c r="J6" s="382">
        <f t="shared" ref="J6" si="2">SUM(J7:K14)</f>
        <v>121104.67600000001</v>
      </c>
      <c r="K6" s="383"/>
      <c r="L6" s="363">
        <f t="shared" ref="L6" si="3">SUM(L7:M14)</f>
        <v>524898.04599999997</v>
      </c>
      <c r="M6" s="364"/>
      <c r="N6" s="363">
        <f t="shared" ref="N6" si="4">SUM(N7:O14)</f>
        <v>117596</v>
      </c>
      <c r="O6" s="364"/>
      <c r="P6" s="199">
        <f>(N6/H6-1)*100</f>
        <v>-2.962268284622338</v>
      </c>
      <c r="Q6" s="199">
        <f>(N6/J6-1)*100</f>
        <v>-2.8972258676452811</v>
      </c>
      <c r="R6" s="7"/>
      <c r="S6" s="8"/>
    </row>
    <row r="7" spans="1:19" ht="15.75">
      <c r="A7" s="9"/>
      <c r="B7" s="10" t="s">
        <v>21</v>
      </c>
      <c r="C7" s="42">
        <f>'نفقات فعلية 2010'!C9</f>
        <v>14097.195</v>
      </c>
      <c r="D7" s="378">
        <f>'منقح 2011'!C9</f>
        <v>18108.789000000001</v>
      </c>
      <c r="E7" s="379"/>
      <c r="F7" s="378">
        <f>'نفقات فعلية 2011'!C9</f>
        <v>15247.263000000001</v>
      </c>
      <c r="G7" s="379"/>
      <c r="H7" s="380">
        <f>'مصدق 2012'!C9</f>
        <v>17294.849999999999</v>
      </c>
      <c r="I7" s="381"/>
      <c r="J7" s="380">
        <f>'منقح 2012'!C9</f>
        <v>17213.675999999999</v>
      </c>
      <c r="K7" s="381"/>
      <c r="L7" s="350">
        <f>'مقترح 2013'!C9</f>
        <v>20496.795999999998</v>
      </c>
      <c r="M7" s="351"/>
      <c r="N7" s="402">
        <f>متفق2013!C9</f>
        <v>16710</v>
      </c>
      <c r="O7" s="403"/>
      <c r="P7" s="199">
        <f t="shared" ref="P7:P16" si="5">(N7/H7-1)*100</f>
        <v>-3.3816425120772875</v>
      </c>
      <c r="Q7" s="199">
        <f t="shared" ref="Q7:Q16" si="6">(N7/J7-1)*100</f>
        <v>-2.9260223092383075</v>
      </c>
      <c r="R7" s="7"/>
      <c r="S7" s="377"/>
    </row>
    <row r="8" spans="1:19" ht="15.75">
      <c r="A8" s="11"/>
      <c r="B8" s="10" t="s">
        <v>22</v>
      </c>
      <c r="C8" s="42">
        <f>'نفقات فعلية 2010'!D9</f>
        <v>2968.2530000000002</v>
      </c>
      <c r="D8" s="378">
        <f>'منقح 2011'!D9</f>
        <v>3699.4850000000001</v>
      </c>
      <c r="E8" s="379"/>
      <c r="F8" s="378">
        <f>'نفقات فعلية 2011'!D9</f>
        <v>3193.9360000000001</v>
      </c>
      <c r="G8" s="379"/>
      <c r="H8" s="380">
        <f>'مصدق 2012'!D9</f>
        <v>2807</v>
      </c>
      <c r="I8" s="381"/>
      <c r="J8" s="380">
        <f>'منقح 2012'!D9</f>
        <v>2807</v>
      </c>
      <c r="K8" s="381"/>
      <c r="L8" s="350">
        <f>'مقترح 2013'!D9</f>
        <v>3806.25</v>
      </c>
      <c r="M8" s="351"/>
      <c r="N8" s="350">
        <f>متفق2013!D9</f>
        <v>851</v>
      </c>
      <c r="O8" s="351"/>
      <c r="P8" s="199">
        <f t="shared" si="5"/>
        <v>-69.682935518346994</v>
      </c>
      <c r="Q8" s="199">
        <f t="shared" si="6"/>
        <v>-69.682935518346994</v>
      </c>
      <c r="R8" s="7"/>
      <c r="S8" s="377"/>
    </row>
    <row r="9" spans="1:19" ht="15.75">
      <c r="A9" s="11"/>
      <c r="B9" s="10" t="s">
        <v>23</v>
      </c>
      <c r="C9" s="42">
        <f>'نفقات فعلية 2010'!E9</f>
        <v>0</v>
      </c>
      <c r="D9" s="378">
        <f>'منقح 2011'!E9</f>
        <v>0</v>
      </c>
      <c r="E9" s="379"/>
      <c r="F9" s="378">
        <f>'نفقات فعلية 2011'!E9</f>
        <v>0</v>
      </c>
      <c r="G9" s="379"/>
      <c r="H9" s="380">
        <f>'مصدق 2012'!E9</f>
        <v>0</v>
      </c>
      <c r="I9" s="381"/>
      <c r="J9" s="380">
        <f>'منقح 2012'!E9</f>
        <v>0</v>
      </c>
      <c r="K9" s="381"/>
      <c r="L9" s="350">
        <f>'مقترح 2013'!E9</f>
        <v>0</v>
      </c>
      <c r="M9" s="351"/>
      <c r="N9" s="350">
        <f>متفق2013!E9</f>
        <v>0</v>
      </c>
      <c r="O9" s="351"/>
      <c r="P9" s="199" t="e">
        <f t="shared" si="5"/>
        <v>#DIV/0!</v>
      </c>
      <c r="Q9" s="199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42">
        <f>'نفقات فعلية 2010'!F9</f>
        <v>0</v>
      </c>
      <c r="D10" s="378">
        <f>'منقح 2011'!F9</f>
        <v>0</v>
      </c>
      <c r="E10" s="379"/>
      <c r="F10" s="378">
        <f>'نفقات فعلية 2011'!F9</f>
        <v>0</v>
      </c>
      <c r="G10" s="379"/>
      <c r="H10" s="380">
        <f>'مصدق 2012'!F9</f>
        <v>0</v>
      </c>
      <c r="I10" s="381"/>
      <c r="J10" s="380">
        <f>'منقح 2012'!F9</f>
        <v>0</v>
      </c>
      <c r="K10" s="381"/>
      <c r="L10" s="350">
        <f>'مقترح 2013'!F9</f>
        <v>0</v>
      </c>
      <c r="M10" s="351"/>
      <c r="N10" s="350">
        <f>متفق2013!F9</f>
        <v>0</v>
      </c>
      <c r="O10" s="351"/>
      <c r="P10" s="199" t="e">
        <f t="shared" si="5"/>
        <v>#DIV/0!</v>
      </c>
      <c r="Q10" s="199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42">
        <f>'نفقات فعلية 2010'!G9</f>
        <v>0</v>
      </c>
      <c r="D11" s="378">
        <f>'منقح 2011'!G9</f>
        <v>0</v>
      </c>
      <c r="E11" s="379"/>
      <c r="F11" s="378">
        <f>'نفقات فعلية 2011'!G9</f>
        <v>0</v>
      </c>
      <c r="G11" s="379"/>
      <c r="H11" s="380">
        <f>'مصدق 2012'!G9</f>
        <v>0</v>
      </c>
      <c r="I11" s="381"/>
      <c r="J11" s="380">
        <f>'منقح 2012'!G9</f>
        <v>0</v>
      </c>
      <c r="K11" s="381"/>
      <c r="L11" s="350">
        <f>'مقترح 2013'!G9</f>
        <v>0</v>
      </c>
      <c r="M11" s="351"/>
      <c r="N11" s="350">
        <f>متفق2013!G9</f>
        <v>0</v>
      </c>
      <c r="O11" s="351"/>
      <c r="P11" s="199" t="e">
        <f t="shared" si="5"/>
        <v>#DIV/0!</v>
      </c>
      <c r="Q11" s="199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42">
        <f>'نفقات فعلية 2010'!H9</f>
        <v>0</v>
      </c>
      <c r="D12" s="378">
        <f>'منقح 2011'!H9</f>
        <v>0</v>
      </c>
      <c r="E12" s="379"/>
      <c r="F12" s="378">
        <f>'نفقات فعلية 2011'!H9</f>
        <v>0</v>
      </c>
      <c r="G12" s="379"/>
      <c r="H12" s="380">
        <f>'مصدق 2012'!H9</f>
        <v>0</v>
      </c>
      <c r="I12" s="381"/>
      <c r="J12" s="380">
        <f>'منقح 2012'!H9</f>
        <v>0</v>
      </c>
      <c r="K12" s="381"/>
      <c r="L12" s="350">
        <f>'مقترح 2013'!H9</f>
        <v>0</v>
      </c>
      <c r="M12" s="351"/>
      <c r="N12" s="350">
        <f>متفق2013!H9</f>
        <v>0</v>
      </c>
      <c r="O12" s="351"/>
      <c r="P12" s="199" t="e">
        <f t="shared" si="5"/>
        <v>#DIV/0!</v>
      </c>
      <c r="Q12" s="199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42">
        <f>'نفقات فعلية 2010'!I9</f>
        <v>43589.724999999999</v>
      </c>
      <c r="D13" s="378">
        <f>'منقح 2011'!I9</f>
        <v>101015</v>
      </c>
      <c r="E13" s="379"/>
      <c r="F13" s="378">
        <f>'نفقات فعلية 2011'!I9</f>
        <v>100087.113</v>
      </c>
      <c r="G13" s="379"/>
      <c r="H13" s="380">
        <f>'مصدق 2012'!I9</f>
        <v>100935</v>
      </c>
      <c r="I13" s="381"/>
      <c r="J13" s="380">
        <f>'منقح 2012'!I9</f>
        <v>100935</v>
      </c>
      <c r="K13" s="381"/>
      <c r="L13" s="350">
        <f>'مقترح 2013'!I9</f>
        <v>500200</v>
      </c>
      <c r="M13" s="351"/>
      <c r="N13" s="350">
        <f>متفق2013!I9</f>
        <v>100035</v>
      </c>
      <c r="O13" s="351"/>
      <c r="P13" s="199">
        <f t="shared" si="5"/>
        <v>-0.89166295140437057</v>
      </c>
      <c r="Q13" s="199">
        <f t="shared" si="6"/>
        <v>-0.89166295140437057</v>
      </c>
      <c r="R13" s="7"/>
      <c r="S13" s="377"/>
    </row>
    <row r="14" spans="1:19" ht="15.75">
      <c r="A14" s="11"/>
      <c r="B14" s="12" t="s">
        <v>28</v>
      </c>
      <c r="C14" s="42">
        <f>'نفقات فعلية 2010'!J9</f>
        <v>1461.8530000000001</v>
      </c>
      <c r="D14" s="378">
        <f>'منقح 2011'!J9</f>
        <v>153.22</v>
      </c>
      <c r="E14" s="379"/>
      <c r="F14" s="378">
        <f>'نفقات فعلية 2011'!J9</f>
        <v>128.524</v>
      </c>
      <c r="G14" s="379"/>
      <c r="H14" s="380">
        <f>'مصدق 2012'!J9</f>
        <v>149</v>
      </c>
      <c r="I14" s="381"/>
      <c r="J14" s="380">
        <f>'منقح 2012'!J9</f>
        <v>149</v>
      </c>
      <c r="K14" s="381"/>
      <c r="L14" s="350">
        <f>'مقترح 2013'!J9</f>
        <v>395</v>
      </c>
      <c r="M14" s="351"/>
      <c r="N14" s="350">
        <f>متفق2013!J9</f>
        <v>0</v>
      </c>
      <c r="O14" s="351"/>
      <c r="P14" s="199">
        <f t="shared" si="5"/>
        <v>-100</v>
      </c>
      <c r="Q14" s="199">
        <f t="shared" si="6"/>
        <v>-100</v>
      </c>
      <c r="R14" s="7"/>
      <c r="S14" s="377"/>
    </row>
    <row r="15" spans="1:19" ht="15.75">
      <c r="A15" s="196" t="s">
        <v>29</v>
      </c>
      <c r="B15" s="200" t="s">
        <v>30</v>
      </c>
      <c r="C15" s="190">
        <f>'نفقات فعلية 2010'!N9</f>
        <v>0</v>
      </c>
      <c r="D15" s="382">
        <f>'منقح 2011'!N9</f>
        <v>0</v>
      </c>
      <c r="E15" s="383"/>
      <c r="F15" s="382">
        <f>'نفقات فعلية 2011'!N9</f>
        <v>0</v>
      </c>
      <c r="G15" s="383"/>
      <c r="H15" s="396">
        <f>'مصدق 2012'!N9</f>
        <v>0</v>
      </c>
      <c r="I15" s="397"/>
      <c r="J15" s="396">
        <f>'منقح 2012'!N9</f>
        <v>0</v>
      </c>
      <c r="K15" s="397"/>
      <c r="L15" s="365">
        <f>'مقترح 2013'!N9</f>
        <v>0</v>
      </c>
      <c r="M15" s="366"/>
      <c r="N15" s="365">
        <f>متفق2013!N9</f>
        <v>0</v>
      </c>
      <c r="O15" s="366"/>
      <c r="P15" s="199" t="e">
        <f t="shared" si="5"/>
        <v>#DIV/0!</v>
      </c>
      <c r="Q15" s="199" t="e">
        <f t="shared" si="6"/>
        <v>#DIV/0!</v>
      </c>
      <c r="R15" s="7"/>
      <c r="S15" s="8"/>
    </row>
    <row r="16" spans="1:19" ht="15.75">
      <c r="A16" s="196" t="s">
        <v>31</v>
      </c>
      <c r="B16" s="200" t="s">
        <v>32</v>
      </c>
      <c r="C16" s="201">
        <f>C6+C15</f>
        <v>62117.025999999998</v>
      </c>
      <c r="D16" s="382">
        <f>D6+D15</f>
        <v>122976.49400000001</v>
      </c>
      <c r="E16" s="383"/>
      <c r="F16" s="382">
        <f t="shared" ref="F16" si="7">F6+F15</f>
        <v>118656.83600000001</v>
      </c>
      <c r="G16" s="383"/>
      <c r="H16" s="382">
        <f t="shared" ref="H16" si="8">H6+H15</f>
        <v>121185.85</v>
      </c>
      <c r="I16" s="383"/>
      <c r="J16" s="382">
        <f t="shared" ref="J16" si="9">J6+J15</f>
        <v>121104.67600000001</v>
      </c>
      <c r="K16" s="383"/>
      <c r="L16" s="363">
        <f t="shared" ref="L16" si="10">L6+L15</f>
        <v>524898.04599999997</v>
      </c>
      <c r="M16" s="364"/>
      <c r="N16" s="363">
        <f t="shared" ref="N16" si="11">N6+N15</f>
        <v>117596</v>
      </c>
      <c r="O16" s="364"/>
      <c r="P16" s="199">
        <f t="shared" si="5"/>
        <v>-2.962268284622338</v>
      </c>
      <c r="Q16" s="199">
        <f t="shared" si="6"/>
        <v>-2.8972258676452811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386" t="s">
        <v>1</v>
      </c>
      <c r="B18" s="355" t="s">
        <v>2</v>
      </c>
      <c r="C18" s="356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356" t="s">
        <v>5</v>
      </c>
      <c r="M18" s="43"/>
      <c r="N18" s="43"/>
      <c r="O18" s="43"/>
      <c r="P18" s="43"/>
      <c r="Q18" s="367"/>
      <c r="R18" s="43"/>
      <c r="S18" s="43"/>
    </row>
    <row r="19" spans="1:19" ht="15.75">
      <c r="A19" s="387"/>
      <c r="B19" s="357"/>
      <c r="C19" s="358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358"/>
      <c r="M19" s="43"/>
      <c r="N19" s="43"/>
      <c r="O19" s="43"/>
      <c r="P19" s="43"/>
      <c r="Q19" s="367"/>
      <c r="R19" s="43"/>
      <c r="S19" s="43"/>
    </row>
    <row r="20" spans="1:19" ht="15.75">
      <c r="A20" s="388"/>
      <c r="B20" s="359"/>
      <c r="C20" s="360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202" t="s">
        <v>40</v>
      </c>
      <c r="M20" s="43"/>
      <c r="N20" s="26"/>
      <c r="O20" s="26"/>
      <c r="P20" s="26"/>
      <c r="Q20" s="25"/>
      <c r="R20" s="43"/>
      <c r="S20" s="43"/>
    </row>
    <row r="21" spans="1:19" ht="15.75">
      <c r="A21" s="15" t="s">
        <v>19</v>
      </c>
      <c r="B21" s="343" t="s">
        <v>41</v>
      </c>
      <c r="C21" s="344"/>
      <c r="D21" s="348">
        <f>'ايراد فعلي 2010'!C9</f>
        <v>160.065</v>
      </c>
      <c r="E21" s="349"/>
      <c r="F21" s="350">
        <f>ايرادفعلي2011!C9</f>
        <v>108.717</v>
      </c>
      <c r="G21" s="351"/>
      <c r="H21" s="350">
        <f>مخطط2012!C9</f>
        <v>195</v>
      </c>
      <c r="I21" s="351"/>
      <c r="J21" s="334">
        <f>مخطط2013!C9</f>
        <v>110</v>
      </c>
      <c r="K21" s="335"/>
      <c r="L21" s="203">
        <f>(J21/H21-1)*100</f>
        <v>-43.589743589743591</v>
      </c>
      <c r="M21" s="4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2010'!D9</f>
        <v>0</v>
      </c>
      <c r="E22" s="349"/>
      <c r="F22" s="350">
        <f>ايرادفعلي2011!D9</f>
        <v>0</v>
      </c>
      <c r="G22" s="351"/>
      <c r="H22" s="350">
        <f>مخطط2012!D9</f>
        <v>0</v>
      </c>
      <c r="I22" s="351"/>
      <c r="J22" s="334">
        <f>مخطط2013!D9</f>
        <v>0</v>
      </c>
      <c r="K22" s="335"/>
      <c r="L22" s="203" t="e">
        <f t="shared" ref="L22:L26" si="12">(J22/H22-1)*100</f>
        <v>#DIV/0!</v>
      </c>
      <c r="M22" s="4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2010'!E9</f>
        <v>0</v>
      </c>
      <c r="E23" s="349"/>
      <c r="F23" s="350">
        <f>ايرادفعلي2011!E9</f>
        <v>0</v>
      </c>
      <c r="G23" s="351"/>
      <c r="H23" s="350">
        <f>مخطط2012!E9</f>
        <v>0</v>
      </c>
      <c r="I23" s="351"/>
      <c r="J23" s="334">
        <f>مخطط2013!E9</f>
        <v>0</v>
      </c>
      <c r="K23" s="335"/>
      <c r="L23" s="203" t="e">
        <f t="shared" si="12"/>
        <v>#DIV/0!</v>
      </c>
      <c r="M23" s="4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2010'!F9</f>
        <v>24.390999999999998</v>
      </c>
      <c r="E24" s="349"/>
      <c r="F24" s="350">
        <f>ايرادفعلي2011!F9</f>
        <v>151.13</v>
      </c>
      <c r="G24" s="351"/>
      <c r="H24" s="350">
        <f>مخطط2012!F9</f>
        <v>30</v>
      </c>
      <c r="I24" s="351"/>
      <c r="J24" s="334">
        <f>مخطط2013!F9</f>
        <v>65</v>
      </c>
      <c r="K24" s="335"/>
      <c r="L24" s="203">
        <f t="shared" si="12"/>
        <v>116.66666666666666</v>
      </c>
      <c r="M24" s="4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2010'!G9</f>
        <v>0</v>
      </c>
      <c r="E25" s="349"/>
      <c r="F25" s="350">
        <f>ايرادفعلي2011!G9</f>
        <v>0</v>
      </c>
      <c r="G25" s="351"/>
      <c r="H25" s="350">
        <f>مخطط2012!G9</f>
        <v>0</v>
      </c>
      <c r="I25" s="351"/>
      <c r="J25" s="334">
        <f>مخطط2013!G9</f>
        <v>0</v>
      </c>
      <c r="K25" s="335"/>
      <c r="L25" s="203" t="e">
        <f t="shared" si="12"/>
        <v>#DIV/0!</v>
      </c>
      <c r="M25" s="43"/>
      <c r="N25" s="25"/>
      <c r="O25" s="25"/>
      <c r="P25" s="25"/>
      <c r="Q25" s="28"/>
      <c r="R25" s="7"/>
      <c r="S25" s="8"/>
    </row>
    <row r="26" spans="1:19" ht="15.75">
      <c r="A26" s="352" t="s">
        <v>48</v>
      </c>
      <c r="B26" s="353"/>
      <c r="C26" s="354"/>
      <c r="D26" s="345">
        <f>SUM(D21:E25)</f>
        <v>184.45599999999999</v>
      </c>
      <c r="E26" s="346"/>
      <c r="F26" s="345">
        <f t="shared" ref="F26" si="13">SUM(F21:G25)</f>
        <v>259.84699999999998</v>
      </c>
      <c r="G26" s="346"/>
      <c r="H26" s="345">
        <f t="shared" ref="H26" si="14">SUM(H21:I25)</f>
        <v>225</v>
      </c>
      <c r="I26" s="346"/>
      <c r="J26" s="345">
        <f t="shared" ref="J26" si="15">SUM(J21:K25)</f>
        <v>175</v>
      </c>
      <c r="K26" s="346"/>
      <c r="L26" s="203">
        <f t="shared" si="12"/>
        <v>-22.222222222222221</v>
      </c>
      <c r="M26" s="43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336" t="s">
        <v>64</v>
      </c>
      <c r="B28" s="337"/>
      <c r="C28" s="338"/>
      <c r="D28" s="206" t="s">
        <v>50</v>
      </c>
      <c r="E28" s="206" t="s">
        <v>51</v>
      </c>
      <c r="F28" s="206" t="s">
        <v>52</v>
      </c>
      <c r="G28" s="206" t="s">
        <v>53</v>
      </c>
      <c r="H28" s="206" t="s">
        <v>54</v>
      </c>
      <c r="I28" s="206" t="s">
        <v>55</v>
      </c>
      <c r="J28" s="206" t="s">
        <v>56</v>
      </c>
      <c r="K28" s="206" t="s">
        <v>57</v>
      </c>
      <c r="L28" s="206" t="s">
        <v>58</v>
      </c>
      <c r="M28" s="206" t="s">
        <v>59</v>
      </c>
      <c r="N28" s="206" t="s">
        <v>60</v>
      </c>
      <c r="O28" s="206" t="s">
        <v>61</v>
      </c>
      <c r="P28" s="207" t="s">
        <v>62</v>
      </c>
      <c r="Q28" s="17"/>
      <c r="R28" s="22"/>
      <c r="S28" s="1"/>
    </row>
    <row r="29" spans="1:19" ht="18">
      <c r="A29" s="339"/>
      <c r="B29" s="340"/>
      <c r="C29" s="341"/>
      <c r="D29" s="143">
        <v>0</v>
      </c>
      <c r="E29" s="143">
        <v>9</v>
      </c>
      <c r="F29" s="143">
        <v>13</v>
      </c>
      <c r="G29" s="143">
        <v>66</v>
      </c>
      <c r="H29" s="143">
        <v>77</v>
      </c>
      <c r="I29" s="143">
        <v>121</v>
      </c>
      <c r="J29" s="143">
        <v>163</v>
      </c>
      <c r="K29" s="143">
        <v>408</v>
      </c>
      <c r="L29" s="143">
        <v>425</v>
      </c>
      <c r="M29" s="144">
        <v>146</v>
      </c>
      <c r="N29" s="144">
        <v>133</v>
      </c>
      <c r="O29" s="143">
        <v>139</v>
      </c>
      <c r="P29" s="208">
        <f>SUM(D29:O29)</f>
        <v>1700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>
      <c r="A31" s="336" t="s">
        <v>282</v>
      </c>
      <c r="B31" s="337"/>
      <c r="C31" s="338"/>
      <c r="D31" s="206" t="s">
        <v>50</v>
      </c>
      <c r="E31" s="206" t="s">
        <v>51</v>
      </c>
      <c r="F31" s="206" t="s">
        <v>52</v>
      </c>
      <c r="G31" s="206" t="s">
        <v>53</v>
      </c>
      <c r="H31" s="206" t="s">
        <v>54</v>
      </c>
      <c r="I31" s="206" t="s">
        <v>55</v>
      </c>
      <c r="J31" s="206" t="s">
        <v>56</v>
      </c>
      <c r="K31" s="206" t="s">
        <v>57</v>
      </c>
      <c r="L31" s="206" t="s">
        <v>58</v>
      </c>
      <c r="M31" s="206" t="s">
        <v>59</v>
      </c>
      <c r="N31" s="206" t="s">
        <v>60</v>
      </c>
      <c r="O31" s="206" t="s">
        <v>61</v>
      </c>
      <c r="P31" s="207" t="s">
        <v>62</v>
      </c>
      <c r="Q31" s="17"/>
      <c r="R31" s="22"/>
      <c r="S31" s="1"/>
    </row>
    <row r="32" spans="1:19" ht="18">
      <c r="A32" s="339"/>
      <c r="B32" s="340"/>
      <c r="C32" s="341"/>
      <c r="D32" s="143">
        <v>0</v>
      </c>
      <c r="E32" s="143">
        <v>9</v>
      </c>
      <c r="F32" s="143">
        <v>10</v>
      </c>
      <c r="G32" s="143">
        <v>51</v>
      </c>
      <c r="H32" s="143">
        <v>56</v>
      </c>
      <c r="I32" s="143">
        <v>75</v>
      </c>
      <c r="J32" s="143">
        <v>136</v>
      </c>
      <c r="K32" s="143">
        <v>425</v>
      </c>
      <c r="L32" s="143">
        <v>428</v>
      </c>
      <c r="M32" s="144">
        <v>102</v>
      </c>
      <c r="N32" s="144">
        <v>266</v>
      </c>
      <c r="O32" s="143">
        <v>143</v>
      </c>
      <c r="P32" s="208">
        <f>SUM(D32:O32)</f>
        <v>1701</v>
      </c>
      <c r="Q32" s="31"/>
      <c r="R32" s="23"/>
      <c r="S32" s="1"/>
    </row>
    <row r="33" spans="1:19" ht="15.75">
      <c r="A33" s="342"/>
      <c r="B33" s="342"/>
      <c r="C33" s="34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32"/>
      <c r="R33" s="1"/>
      <c r="S33" s="1"/>
    </row>
    <row r="34" spans="1:19" ht="15.75">
      <c r="A34" s="336" t="s">
        <v>283</v>
      </c>
      <c r="B34" s="337"/>
      <c r="C34" s="338"/>
      <c r="D34" s="204" t="s">
        <v>50</v>
      </c>
      <c r="E34" s="204" t="s">
        <v>51</v>
      </c>
      <c r="F34" s="204" t="s">
        <v>52</v>
      </c>
      <c r="G34" s="204" t="s">
        <v>53</v>
      </c>
      <c r="H34" s="204" t="s">
        <v>54</v>
      </c>
      <c r="I34" s="204" t="s">
        <v>55</v>
      </c>
      <c r="J34" s="204" t="s">
        <v>56</v>
      </c>
      <c r="K34" s="204" t="s">
        <v>57</v>
      </c>
      <c r="L34" s="204" t="s">
        <v>58</v>
      </c>
      <c r="M34" s="204" t="s">
        <v>59</v>
      </c>
      <c r="N34" s="204" t="s">
        <v>60</v>
      </c>
      <c r="O34" s="204" t="s">
        <v>61</v>
      </c>
      <c r="P34" s="205" t="s">
        <v>62</v>
      </c>
      <c r="Q34" s="17"/>
      <c r="R34" s="1"/>
      <c r="S34" s="24"/>
    </row>
    <row r="35" spans="1:19" ht="15.75">
      <c r="A35" s="339"/>
      <c r="B35" s="340"/>
      <c r="C35" s="341"/>
      <c r="D35" s="158">
        <f>'جدول رقم(1)2013'!C8</f>
        <v>0</v>
      </c>
      <c r="E35" s="158">
        <f>'جدول رقم(1)2013'!D8</f>
        <v>9</v>
      </c>
      <c r="F35" s="158">
        <f>'جدول رقم(1)2013'!E8</f>
        <v>10</v>
      </c>
      <c r="G35" s="158">
        <f>'جدول رقم(1)2013'!F8</f>
        <v>51</v>
      </c>
      <c r="H35" s="158">
        <f>'جدول رقم(1)2013'!G8</f>
        <v>56</v>
      </c>
      <c r="I35" s="158">
        <f>'جدول رقم(1)2013'!H8</f>
        <v>75</v>
      </c>
      <c r="J35" s="158">
        <f>'جدول رقم(1)2013'!I8</f>
        <v>136</v>
      </c>
      <c r="K35" s="158">
        <f>'جدول رقم(1)2013'!J8</f>
        <v>425</v>
      </c>
      <c r="L35" s="158">
        <f>'جدول رقم(1)2013'!K8</f>
        <v>265</v>
      </c>
      <c r="M35" s="158">
        <f>'جدول رقم(1)2013'!L8</f>
        <v>102</v>
      </c>
      <c r="N35" s="158">
        <f>'جدول رقم(1)2013'!M8</f>
        <v>266</v>
      </c>
      <c r="O35" s="158">
        <f>'جدول رقم(1)2013'!N8</f>
        <v>143</v>
      </c>
      <c r="P35" s="209">
        <f>SUM(D35:O35)</f>
        <v>1538</v>
      </c>
      <c r="Q35" s="31">
        <v>22</v>
      </c>
      <c r="R35" s="1"/>
      <c r="S35" s="24"/>
    </row>
  </sheetData>
  <sheetProtection password="CC06" sheet="1" objects="1" scenarios="1"/>
  <mergeCells count="142">
    <mergeCell ref="P3:Q4"/>
    <mergeCell ref="D4:E4"/>
    <mergeCell ref="F4:G4"/>
    <mergeCell ref="H4:I4"/>
    <mergeCell ref="J4:K4"/>
    <mergeCell ref="L4:M4"/>
    <mergeCell ref="N4:O4"/>
    <mergeCell ref="A1:D1"/>
    <mergeCell ref="E1:S1"/>
    <mergeCell ref="A2:B2"/>
    <mergeCell ref="E2:S2"/>
    <mergeCell ref="A3:A5"/>
    <mergeCell ref="B3:B5"/>
    <mergeCell ref="D3:E3"/>
    <mergeCell ref="F3:G3"/>
    <mergeCell ref="H3:K3"/>
    <mergeCell ref="L3:O3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9" orientation="landscape" r:id="rId1"/>
  <colBreaks count="1" manualBreakCount="1">
    <brk id="17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3" workbookViewId="0">
      <selection activeCell="D36" sqref="D36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215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19"/>
      <c r="S3" s="119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19"/>
      <c r="S4" s="119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19"/>
      <c r="S5" s="119"/>
    </row>
    <row r="6" spans="1:19" ht="15.75">
      <c r="A6" s="5" t="s">
        <v>19</v>
      </c>
      <c r="B6" s="6" t="s">
        <v>20</v>
      </c>
      <c r="C6" s="37">
        <f>SUM(C7:C14)</f>
        <v>104185.14899999999</v>
      </c>
      <c r="D6" s="411">
        <f>SUM(D7:E14)</f>
        <v>639248.41999999993</v>
      </c>
      <c r="E6" s="412"/>
      <c r="F6" s="411">
        <f t="shared" ref="F6" si="0">SUM(F7:G14)</f>
        <v>550891.90300000005</v>
      </c>
      <c r="G6" s="412"/>
      <c r="H6" s="411">
        <f t="shared" ref="H6" si="1">SUM(H7:I14)</f>
        <v>641629.49400000006</v>
      </c>
      <c r="I6" s="412"/>
      <c r="J6" s="411">
        <f t="shared" ref="J6" si="2">SUM(J7:K14)</f>
        <v>642210.91200000001</v>
      </c>
      <c r="K6" s="412"/>
      <c r="L6" s="413">
        <f t="shared" ref="L6" si="3">SUM(L7:M14)</f>
        <v>1666165.8</v>
      </c>
      <c r="M6" s="414"/>
      <c r="N6" s="413">
        <f t="shared" ref="N6" si="4">SUM(N7:O14)</f>
        <v>913740</v>
      </c>
      <c r="O6" s="414"/>
      <c r="P6" s="35">
        <f>(N6/H6-1)*100</f>
        <v>42.409288934588773</v>
      </c>
      <c r="Q6" s="35">
        <f>(N6/J6-1)*100</f>
        <v>42.280360381045654</v>
      </c>
      <c r="R6" s="7"/>
      <c r="S6" s="8"/>
    </row>
    <row r="7" spans="1:19" ht="15.75">
      <c r="A7" s="9"/>
      <c r="B7" s="10" t="s">
        <v>21</v>
      </c>
      <c r="C7" s="122">
        <f>'نفقات فعلية 2010'!C45</f>
        <v>81234.043999999994</v>
      </c>
      <c r="D7" s="378">
        <f>'منقح 2011'!C45</f>
        <v>94821.37</v>
      </c>
      <c r="E7" s="379"/>
      <c r="F7" s="378">
        <f>'نفقات فعلية 2011'!C45</f>
        <v>87824.619000000006</v>
      </c>
      <c r="G7" s="379"/>
      <c r="H7" s="380">
        <f>'مصدق 2012'!C48</f>
        <v>110245.79300000001</v>
      </c>
      <c r="I7" s="381"/>
      <c r="J7" s="380">
        <f>'منقح 2012'!C49</f>
        <v>109490.211</v>
      </c>
      <c r="K7" s="381"/>
      <c r="L7" s="350">
        <f>'مقترح 2013'!C49</f>
        <v>123921.554</v>
      </c>
      <c r="M7" s="351"/>
      <c r="N7" s="429">
        <f>متفق2013!C49</f>
        <v>114745</v>
      </c>
      <c r="O7" s="351"/>
      <c r="P7" s="35">
        <f t="shared" ref="P7:P16" si="5">(N7/H7-1)*100</f>
        <v>4.0810691070996219</v>
      </c>
      <c r="Q7" s="35">
        <f t="shared" ref="Q7:Q16" si="6">(N7/J7-1)*100</f>
        <v>4.7993231102641642</v>
      </c>
      <c r="R7" s="7"/>
      <c r="S7" s="377"/>
    </row>
    <row r="8" spans="1:19" ht="15.75">
      <c r="A8" s="11"/>
      <c r="B8" s="10" t="s">
        <v>22</v>
      </c>
      <c r="C8" s="122">
        <f>'نفقات فعلية 2010'!D45</f>
        <v>14774.08</v>
      </c>
      <c r="D8" s="378">
        <f>'منقح 2011'!D45</f>
        <v>17781.641</v>
      </c>
      <c r="E8" s="379"/>
      <c r="F8" s="378">
        <f>'نفقات فعلية 2011'!D45</f>
        <v>16057.806</v>
      </c>
      <c r="G8" s="379"/>
      <c r="H8" s="380">
        <f>'مصدق 2012'!D48</f>
        <v>16730.534</v>
      </c>
      <c r="I8" s="381"/>
      <c r="J8" s="380">
        <f>'منقح 2012'!D49</f>
        <v>17792.784</v>
      </c>
      <c r="K8" s="381"/>
      <c r="L8" s="350">
        <f>'مقترح 2013'!D49</f>
        <v>26222</v>
      </c>
      <c r="M8" s="351"/>
      <c r="N8" s="429">
        <f>متفق2013!D49</f>
        <v>22005</v>
      </c>
      <c r="O8" s="351"/>
      <c r="P8" s="35">
        <f t="shared" si="5"/>
        <v>31.525987156178047</v>
      </c>
      <c r="Q8" s="35">
        <f t="shared" si="6"/>
        <v>23.673732002816415</v>
      </c>
      <c r="R8" s="7"/>
      <c r="S8" s="377"/>
    </row>
    <row r="9" spans="1:19" ht="15.75">
      <c r="A9" s="11"/>
      <c r="B9" s="10" t="s">
        <v>23</v>
      </c>
      <c r="C9" s="122">
        <f>'نفقات فعلية 2010'!E45</f>
        <v>0</v>
      </c>
      <c r="D9" s="378">
        <f>'منقح 2011'!E45</f>
        <v>0</v>
      </c>
      <c r="E9" s="379"/>
      <c r="F9" s="378">
        <f>'نفقات فعلية 2011'!E45</f>
        <v>0</v>
      </c>
      <c r="G9" s="379"/>
      <c r="H9" s="380">
        <f>'مصدق 2012'!E48</f>
        <v>0</v>
      </c>
      <c r="I9" s="381"/>
      <c r="J9" s="380">
        <f>'منقح 2012'!E49</f>
        <v>0</v>
      </c>
      <c r="K9" s="381"/>
      <c r="L9" s="350">
        <f>'مقترح 2013'!E49</f>
        <v>0</v>
      </c>
      <c r="M9" s="351"/>
      <c r="N9" s="429">
        <f>متفق2013!E49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2">
        <f>'نفقات فعلية 2010'!F45</f>
        <v>0</v>
      </c>
      <c r="D10" s="378">
        <f>'منقح 2011'!F45</f>
        <v>0</v>
      </c>
      <c r="E10" s="379"/>
      <c r="F10" s="378">
        <f>'نفقات فعلية 2011'!F45</f>
        <v>0</v>
      </c>
      <c r="G10" s="379"/>
      <c r="H10" s="380">
        <f>'مصدق 2012'!F48</f>
        <v>0</v>
      </c>
      <c r="I10" s="381"/>
      <c r="J10" s="380">
        <f>'منقح 2012'!F49</f>
        <v>0</v>
      </c>
      <c r="K10" s="381"/>
      <c r="L10" s="350">
        <f>'مقترح 2013'!F49</f>
        <v>0</v>
      </c>
      <c r="M10" s="351"/>
      <c r="N10" s="429">
        <f>متفق2013!F49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22">
        <f>'نفقات فعلية 2010'!G45</f>
        <v>0</v>
      </c>
      <c r="D11" s="378">
        <f>'منقح 2011'!G45</f>
        <v>1127.51</v>
      </c>
      <c r="E11" s="379"/>
      <c r="F11" s="378">
        <f>'نفقات فعلية 2011'!G45</f>
        <v>1122.2950000000001</v>
      </c>
      <c r="G11" s="379"/>
      <c r="H11" s="380">
        <f>'مصدق 2012'!G48</f>
        <v>1141.9559999999999</v>
      </c>
      <c r="I11" s="381"/>
      <c r="J11" s="380">
        <f>'منقح 2012'!G49</f>
        <v>1141.9559999999999</v>
      </c>
      <c r="K11" s="381"/>
      <c r="L11" s="350">
        <f>'مقترح 2013'!G49</f>
        <v>1220.2460000000001</v>
      </c>
      <c r="M11" s="351"/>
      <c r="N11" s="429">
        <f>متفق2013!G49</f>
        <v>1220</v>
      </c>
      <c r="O11" s="351"/>
      <c r="P11" s="35">
        <f t="shared" si="5"/>
        <v>6.8342387972916807</v>
      </c>
      <c r="Q11" s="35">
        <f t="shared" si="6"/>
        <v>6.8342387972916807</v>
      </c>
      <c r="R11" s="7"/>
      <c r="S11" s="377"/>
    </row>
    <row r="12" spans="1:19" ht="15.75">
      <c r="A12" s="11"/>
      <c r="B12" s="10" t="s">
        <v>26</v>
      </c>
      <c r="C12" s="122">
        <f>'نفقات فعلية 2010'!H45</f>
        <v>0</v>
      </c>
      <c r="D12" s="378">
        <f>'منقح 2011'!H45</f>
        <v>518853.103</v>
      </c>
      <c r="E12" s="379"/>
      <c r="F12" s="378">
        <f>'نفقات فعلية 2011'!H45</f>
        <v>439176.38900000002</v>
      </c>
      <c r="G12" s="379"/>
      <c r="H12" s="380">
        <f>'مصدق 2012'!H48</f>
        <v>505384</v>
      </c>
      <c r="I12" s="381"/>
      <c r="J12" s="380">
        <f>'منقح 2012'!H49</f>
        <v>505384</v>
      </c>
      <c r="K12" s="381"/>
      <c r="L12" s="350">
        <f>'مقترح 2013'!H49</f>
        <v>1350000</v>
      </c>
      <c r="M12" s="351"/>
      <c r="N12" s="429">
        <f>متفق2013!H49</f>
        <v>613384</v>
      </c>
      <c r="O12" s="351"/>
      <c r="P12" s="35">
        <f t="shared" si="5"/>
        <v>21.369889034872493</v>
      </c>
      <c r="Q12" s="35">
        <f t="shared" si="6"/>
        <v>21.369889034872493</v>
      </c>
      <c r="R12" s="7"/>
      <c r="S12" s="377"/>
    </row>
    <row r="13" spans="1:19" ht="15.75">
      <c r="A13" s="11"/>
      <c r="B13" s="10" t="s">
        <v>27</v>
      </c>
      <c r="C13" s="122">
        <f>'نفقات فعلية 2010'!I45</f>
        <v>3527.2150000000001</v>
      </c>
      <c r="D13" s="378">
        <f>'منقح 2011'!I45</f>
        <v>4913.6509999999998</v>
      </c>
      <c r="E13" s="379"/>
      <c r="F13" s="378">
        <f>'نفقات فعلية 2011'!I45</f>
        <v>4178.0690000000004</v>
      </c>
      <c r="G13" s="379"/>
      <c r="H13" s="380">
        <f>'مصدق 2012'!I48</f>
        <v>6196.2110000000002</v>
      </c>
      <c r="I13" s="381"/>
      <c r="J13" s="380">
        <f>'منقح 2012'!I49</f>
        <v>6246.2110000000002</v>
      </c>
      <c r="K13" s="381"/>
      <c r="L13" s="350">
        <f>'مقترح 2013'!I49</f>
        <v>156597</v>
      </c>
      <c r="M13" s="351"/>
      <c r="N13" s="429">
        <f>متفق2013!I49</f>
        <v>156455</v>
      </c>
      <c r="O13" s="351"/>
      <c r="P13" s="35">
        <f t="shared" si="5"/>
        <v>2425.0108493723019</v>
      </c>
      <c r="Q13" s="35">
        <f t="shared" si="6"/>
        <v>2404.7985090481252</v>
      </c>
      <c r="R13" s="7"/>
      <c r="S13" s="377"/>
    </row>
    <row r="14" spans="1:19" ht="15.75">
      <c r="A14" s="11"/>
      <c r="B14" s="12" t="s">
        <v>28</v>
      </c>
      <c r="C14" s="122">
        <f>'نفقات فعلية 2010'!J45</f>
        <v>4649.8100000000004</v>
      </c>
      <c r="D14" s="378">
        <f>'منقح 2011'!J45</f>
        <v>1751.145</v>
      </c>
      <c r="E14" s="379"/>
      <c r="F14" s="378">
        <f>'نفقات فعلية 2011'!J45</f>
        <v>2532.7249999999999</v>
      </c>
      <c r="G14" s="379"/>
      <c r="H14" s="380">
        <f>'مصدق 2012'!J48</f>
        <v>1931</v>
      </c>
      <c r="I14" s="381"/>
      <c r="J14" s="380">
        <f>'منقح 2012'!J49</f>
        <v>2155.75</v>
      </c>
      <c r="K14" s="381"/>
      <c r="L14" s="350">
        <f>'مقترح 2013'!J49</f>
        <v>8205</v>
      </c>
      <c r="M14" s="351"/>
      <c r="N14" s="429">
        <f>متفق2013!J49</f>
        <v>5931</v>
      </c>
      <c r="O14" s="351"/>
      <c r="P14" s="35">
        <f t="shared" si="5"/>
        <v>207.14655618850335</v>
      </c>
      <c r="Q14" s="35">
        <f t="shared" si="6"/>
        <v>175.12466658935404</v>
      </c>
      <c r="R14" s="7"/>
      <c r="S14" s="377"/>
    </row>
    <row r="15" spans="1:19" ht="15.75">
      <c r="A15" s="5" t="s">
        <v>29</v>
      </c>
      <c r="B15" s="13" t="s">
        <v>30</v>
      </c>
      <c r="C15" s="121">
        <f>'نفقات فعلية 2010'!N45</f>
        <v>12112.790999999999</v>
      </c>
      <c r="D15" s="382">
        <f>'منقح 2011'!N45</f>
        <v>27886</v>
      </c>
      <c r="E15" s="383"/>
      <c r="F15" s="382">
        <f>'نفقات فعلية 2011'!N45</f>
        <v>13541.913</v>
      </c>
      <c r="G15" s="383"/>
      <c r="H15" s="396">
        <f>'مصدق 2012'!N48</f>
        <v>105000</v>
      </c>
      <c r="I15" s="397"/>
      <c r="J15" s="396">
        <f>'منقح 2012'!N49</f>
        <v>105000</v>
      </c>
      <c r="K15" s="397"/>
      <c r="L15" s="365">
        <f>'مقترح 2013'!N49</f>
        <v>160000</v>
      </c>
      <c r="M15" s="366"/>
      <c r="N15" s="428">
        <f>متفق2013!N49</f>
        <v>155000</v>
      </c>
      <c r="O15" s="366"/>
      <c r="P15" s="35">
        <f t="shared" si="5"/>
        <v>47.619047619047628</v>
      </c>
      <c r="Q15" s="35">
        <f t="shared" si="6"/>
        <v>47.619047619047628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116297.93999999999</v>
      </c>
      <c r="D16" s="411">
        <f>D6+D15</f>
        <v>667134.41999999993</v>
      </c>
      <c r="E16" s="412"/>
      <c r="F16" s="411">
        <f t="shared" ref="F16" si="7">F6+F15</f>
        <v>564433.81600000011</v>
      </c>
      <c r="G16" s="412"/>
      <c r="H16" s="411">
        <f t="shared" ref="H16" si="8">H6+H15</f>
        <v>746629.49400000006</v>
      </c>
      <c r="I16" s="412"/>
      <c r="J16" s="411">
        <f t="shared" ref="J16" si="9">J6+J15</f>
        <v>747210.91200000001</v>
      </c>
      <c r="K16" s="412"/>
      <c r="L16" s="413">
        <f t="shared" ref="L16" si="10">L6+L15</f>
        <v>1826165.8</v>
      </c>
      <c r="M16" s="414"/>
      <c r="N16" s="413">
        <f t="shared" ref="N16" si="11">N6+N15</f>
        <v>1068740</v>
      </c>
      <c r="O16" s="414"/>
      <c r="P16" s="35">
        <f t="shared" si="5"/>
        <v>43.141947724877824</v>
      </c>
      <c r="Q16" s="35">
        <f t="shared" si="6"/>
        <v>43.030566448686969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19"/>
      <c r="N18" s="119"/>
      <c r="O18" s="119"/>
      <c r="P18" s="119"/>
      <c r="Q18" s="367"/>
      <c r="R18" s="119"/>
      <c r="S18" s="119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19"/>
      <c r="N19" s="119"/>
      <c r="O19" s="119"/>
      <c r="P19" s="119"/>
      <c r="Q19" s="367"/>
      <c r="R19" s="119"/>
      <c r="S19" s="119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0" t="s">
        <v>40</v>
      </c>
      <c r="M20" s="119"/>
      <c r="N20" s="26"/>
      <c r="O20" s="26"/>
      <c r="P20" s="26"/>
      <c r="Q20" s="25"/>
      <c r="R20" s="119"/>
      <c r="S20" s="119"/>
    </row>
    <row r="21" spans="1:19" ht="15.75">
      <c r="A21" s="15" t="s">
        <v>19</v>
      </c>
      <c r="B21" s="343" t="s">
        <v>41</v>
      </c>
      <c r="C21" s="344"/>
      <c r="D21" s="348">
        <f>'ايراد فعلي 2010'!C45</f>
        <v>129.59299999999999</v>
      </c>
      <c r="E21" s="349"/>
      <c r="F21" s="350">
        <f>ايرادفعلي2011!C45</f>
        <v>94.518000000000001</v>
      </c>
      <c r="G21" s="351"/>
      <c r="H21" s="350">
        <f>مخطط2012!C45</f>
        <v>141</v>
      </c>
      <c r="I21" s="351"/>
      <c r="J21" s="334">
        <f>مخطط2013!C49</f>
        <v>134</v>
      </c>
      <c r="K21" s="335"/>
      <c r="L21" s="36">
        <f>(J21/H21-1)*100</f>
        <v>-4.9645390070921946</v>
      </c>
      <c r="M21" s="119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2010'!D45</f>
        <v>0</v>
      </c>
      <c r="E22" s="349"/>
      <c r="F22" s="350">
        <f>ايرادفعلي2011!D45</f>
        <v>0</v>
      </c>
      <c r="G22" s="351"/>
      <c r="H22" s="350">
        <f>مخطط2012!D45</f>
        <v>0</v>
      </c>
      <c r="I22" s="351"/>
      <c r="J22" s="334">
        <f>مخطط2013!D49</f>
        <v>0</v>
      </c>
      <c r="K22" s="335"/>
      <c r="L22" s="36" t="e">
        <f t="shared" ref="L22:L26" si="12">(J22/H22-1)*100</f>
        <v>#DIV/0!</v>
      </c>
      <c r="M22" s="119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2010'!E45</f>
        <v>0</v>
      </c>
      <c r="E23" s="349"/>
      <c r="F23" s="350">
        <f>ايرادفعلي2011!E45</f>
        <v>0</v>
      </c>
      <c r="G23" s="351"/>
      <c r="H23" s="350">
        <f>مخطط2012!E45</f>
        <v>0</v>
      </c>
      <c r="I23" s="351"/>
      <c r="J23" s="334">
        <f>مخطط2013!E49</f>
        <v>0</v>
      </c>
      <c r="K23" s="335"/>
      <c r="L23" s="36" t="e">
        <f t="shared" si="12"/>
        <v>#DIV/0!</v>
      </c>
      <c r="M23" s="119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2010'!F45</f>
        <v>332.18599999999998</v>
      </c>
      <c r="E24" s="349"/>
      <c r="F24" s="350">
        <f>ايرادفعلي2011!F45</f>
        <v>2191.3679999999999</v>
      </c>
      <c r="G24" s="351"/>
      <c r="H24" s="350">
        <f>مخطط2012!F45</f>
        <v>326.55</v>
      </c>
      <c r="I24" s="351"/>
      <c r="J24" s="334">
        <f>مخطط2013!F49</f>
        <v>1599.05</v>
      </c>
      <c r="K24" s="335"/>
      <c r="L24" s="36">
        <f t="shared" si="12"/>
        <v>389.67998775072726</v>
      </c>
      <c r="M24" s="119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2010'!G45</f>
        <v>0</v>
      </c>
      <c r="E25" s="349"/>
      <c r="F25" s="350">
        <f>ايرادفعلي2011!G45</f>
        <v>0</v>
      </c>
      <c r="G25" s="351"/>
      <c r="H25" s="350">
        <f>مخطط2012!G45</f>
        <v>0</v>
      </c>
      <c r="I25" s="351"/>
      <c r="J25" s="334">
        <f>مخطط2013!G49</f>
        <v>0</v>
      </c>
      <c r="K25" s="335"/>
      <c r="L25" s="36" t="e">
        <f t="shared" si="12"/>
        <v>#DIV/0!</v>
      </c>
      <c r="M25" s="119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461.779</v>
      </c>
      <c r="E26" s="427"/>
      <c r="F26" s="426">
        <f>SUM(F21:G25)</f>
        <v>2285.886</v>
      </c>
      <c r="G26" s="427"/>
      <c r="H26" s="426">
        <f t="shared" ref="H26" si="13">SUM(H21:I25)</f>
        <v>467.55</v>
      </c>
      <c r="I26" s="427"/>
      <c r="J26" s="426">
        <f t="shared" ref="J26" si="14">SUM(J21:K25)</f>
        <v>1733.05</v>
      </c>
      <c r="K26" s="427"/>
      <c r="L26" s="36">
        <f t="shared" si="12"/>
        <v>270.66623890492997</v>
      </c>
      <c r="M26" s="119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5">
      <c r="A29" s="420"/>
      <c r="B29" s="421"/>
      <c r="C29" s="422"/>
      <c r="D29" s="151">
        <v>4</v>
      </c>
      <c r="E29" s="151">
        <v>11</v>
      </c>
      <c r="F29" s="151">
        <v>26</v>
      </c>
      <c r="G29" s="151">
        <v>324</v>
      </c>
      <c r="H29" s="151">
        <v>633</v>
      </c>
      <c r="I29" s="151">
        <v>1047</v>
      </c>
      <c r="J29" s="151">
        <v>1701</v>
      </c>
      <c r="K29" s="151">
        <v>1813</v>
      </c>
      <c r="L29" s="151">
        <v>1572</v>
      </c>
      <c r="M29" s="152">
        <v>960</v>
      </c>
      <c r="N29" s="152">
        <v>716</v>
      </c>
      <c r="O29" s="151">
        <v>994</v>
      </c>
      <c r="P29" s="162">
        <f>SUM(D29:O29)</f>
        <v>9801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5">
      <c r="A32" s="420"/>
      <c r="B32" s="421"/>
      <c r="C32" s="422"/>
      <c r="D32" s="151">
        <v>5</v>
      </c>
      <c r="E32" s="151">
        <v>11</v>
      </c>
      <c r="F32" s="151">
        <v>28</v>
      </c>
      <c r="G32" s="151">
        <v>330</v>
      </c>
      <c r="H32" s="151">
        <v>687</v>
      </c>
      <c r="I32" s="151">
        <v>1164</v>
      </c>
      <c r="J32" s="151">
        <v>1747</v>
      </c>
      <c r="K32" s="151">
        <v>1947</v>
      </c>
      <c r="L32" s="151">
        <v>1891</v>
      </c>
      <c r="M32" s="152">
        <v>983</v>
      </c>
      <c r="N32" s="152">
        <v>939</v>
      </c>
      <c r="O32" s="151">
        <v>676</v>
      </c>
      <c r="P32" s="141">
        <f>SUM(D32:O32)</f>
        <v>10408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رقم(1)2013'!C39</f>
        <v>5</v>
      </c>
      <c r="E35" s="158">
        <f>'جدول رقم(1)2013'!D39</f>
        <v>11</v>
      </c>
      <c r="F35" s="158">
        <f>'جدول رقم(1)2013'!E39</f>
        <v>28</v>
      </c>
      <c r="G35" s="158">
        <f>'جدول رقم(1)2013'!F39</f>
        <v>391</v>
      </c>
      <c r="H35" s="158">
        <f>'جدول رقم(1)2013'!G39</f>
        <v>790</v>
      </c>
      <c r="I35" s="158">
        <f>'جدول رقم(1)2013'!H39</f>
        <v>1214</v>
      </c>
      <c r="J35" s="158">
        <f>'جدول رقم(1)2013'!I39</f>
        <v>2199</v>
      </c>
      <c r="K35" s="158">
        <f>'جدول رقم(1)2013'!J39</f>
        <v>1730</v>
      </c>
      <c r="L35" s="158">
        <f>'جدول رقم(1)2013'!K39</f>
        <v>2612</v>
      </c>
      <c r="M35" s="158">
        <f>'جدول رقم(1)2013'!L39</f>
        <v>896</v>
      </c>
      <c r="N35" s="158">
        <f>'جدول رقم(1)2013'!M39</f>
        <v>1050</v>
      </c>
      <c r="O35" s="158">
        <f>'جدول رقم(1)2013'!N39</f>
        <v>928</v>
      </c>
      <c r="P35" s="159">
        <f>SUM(D35:O35)</f>
        <v>11854</v>
      </c>
      <c r="Q35" s="31">
        <v>58</v>
      </c>
      <c r="R35" s="1"/>
      <c r="S35" s="24"/>
    </row>
  </sheetData>
  <sheetProtection password="CC06" sheet="1" objects="1" scenarios="1"/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3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216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19"/>
      <c r="S3" s="119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19"/>
      <c r="S4" s="119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19"/>
      <c r="S5" s="119"/>
    </row>
    <row r="6" spans="1:19" ht="15.75">
      <c r="A6" s="5" t="s">
        <v>19</v>
      </c>
      <c r="B6" s="6" t="s">
        <v>20</v>
      </c>
      <c r="C6" s="37">
        <f>SUM(C7:C14)</f>
        <v>3951324.3420000002</v>
      </c>
      <c r="D6" s="411">
        <f>SUM(D7:E14)</f>
        <v>4419218.1679999996</v>
      </c>
      <c r="E6" s="412"/>
      <c r="F6" s="411">
        <f t="shared" ref="F6" si="0">SUM(F7:G14)</f>
        <v>3984937.5269999998</v>
      </c>
      <c r="G6" s="412"/>
      <c r="H6" s="411">
        <f t="shared" ref="H6" si="1">SUM(H7:I14)</f>
        <v>4941930.1889999993</v>
      </c>
      <c r="I6" s="412"/>
      <c r="J6" s="411">
        <f t="shared" ref="J6" si="2">SUM(J7:K14)</f>
        <v>4950773.2329999991</v>
      </c>
      <c r="K6" s="412"/>
      <c r="L6" s="413">
        <f t="shared" ref="L6" si="3">SUM(L7:M14)</f>
        <v>7195228.6830000002</v>
      </c>
      <c r="M6" s="414"/>
      <c r="N6" s="413">
        <f t="shared" ref="N6" si="4">SUM(N7:O14)</f>
        <v>5631131</v>
      </c>
      <c r="O6" s="414"/>
      <c r="P6" s="35">
        <f>(N6/H6-1)*100</f>
        <v>13.945984355142427</v>
      </c>
      <c r="Q6" s="35">
        <f>(N6/J6-1)*100</f>
        <v>13.742454662738158</v>
      </c>
      <c r="R6" s="7"/>
      <c r="S6" s="8"/>
    </row>
    <row r="7" spans="1:19" ht="15.75">
      <c r="A7" s="9"/>
      <c r="B7" s="10" t="s">
        <v>21</v>
      </c>
      <c r="C7" s="122">
        <f>'نفقات فعلية 2010'!C46</f>
        <v>2023879.4620000001</v>
      </c>
      <c r="D7" s="378">
        <f>'منقح 2011'!C46</f>
        <v>2202475.5350000001</v>
      </c>
      <c r="E7" s="379"/>
      <c r="F7" s="378">
        <f>'نفقات فعلية 2011'!C46</f>
        <v>2185622.2179999999</v>
      </c>
      <c r="G7" s="379"/>
      <c r="H7" s="380">
        <f>'مصدق 2012'!C49</f>
        <v>2474161.0320000001</v>
      </c>
      <c r="I7" s="381"/>
      <c r="J7" s="380">
        <f>'منقح 2012'!C50</f>
        <v>2479226.0759999999</v>
      </c>
      <c r="K7" s="381"/>
      <c r="L7" s="350">
        <f>'مقترح 2013'!C50</f>
        <v>3237809.1359999999</v>
      </c>
      <c r="M7" s="351"/>
      <c r="N7" s="429">
        <f>متفق2013!C50</f>
        <v>2666776</v>
      </c>
      <c r="O7" s="351"/>
      <c r="P7" s="35">
        <f t="shared" ref="P7:P16" si="5">(N7/H7-1)*100</f>
        <v>7.7850619061888171</v>
      </c>
      <c r="Q7" s="35">
        <f t="shared" ref="Q7:Q16" si="6">(N7/J7-1)*100</f>
        <v>7.5648576713340576</v>
      </c>
      <c r="R7" s="7"/>
      <c r="S7" s="377"/>
    </row>
    <row r="8" spans="1:19" ht="15.75">
      <c r="A8" s="11"/>
      <c r="B8" s="10" t="s">
        <v>22</v>
      </c>
      <c r="C8" s="122">
        <f>'نفقات فعلية 2010'!D46</f>
        <v>1736291.176</v>
      </c>
      <c r="D8" s="378">
        <f>'منقح 2011'!D46</f>
        <v>2059156.236</v>
      </c>
      <c r="E8" s="379"/>
      <c r="F8" s="378">
        <f>'نفقات فعلية 2011'!D46</f>
        <v>1650855.0020000001</v>
      </c>
      <c r="G8" s="379"/>
      <c r="H8" s="380">
        <f>'مصدق 2012'!D49</f>
        <v>2283104</v>
      </c>
      <c r="I8" s="381"/>
      <c r="J8" s="380">
        <f>'منقح 2012'!D50</f>
        <v>2270280.5699999998</v>
      </c>
      <c r="K8" s="381"/>
      <c r="L8" s="350">
        <f>'مقترح 2013'!D50</f>
        <v>3398198.05</v>
      </c>
      <c r="M8" s="351"/>
      <c r="N8" s="429">
        <f>متفق2013!D50</f>
        <v>2621045</v>
      </c>
      <c r="O8" s="351"/>
      <c r="P8" s="35">
        <f t="shared" si="5"/>
        <v>14.801822431216438</v>
      </c>
      <c r="Q8" s="35">
        <f t="shared" si="6"/>
        <v>15.45026789354058</v>
      </c>
      <c r="R8" s="7"/>
      <c r="S8" s="377"/>
    </row>
    <row r="9" spans="1:19" ht="15.75">
      <c r="A9" s="11"/>
      <c r="B9" s="10" t="s">
        <v>23</v>
      </c>
      <c r="C9" s="122">
        <f>'نفقات فعلية 2010'!E46</f>
        <v>0</v>
      </c>
      <c r="D9" s="378">
        <f>'منقح 2011'!E46</f>
        <v>0</v>
      </c>
      <c r="E9" s="379"/>
      <c r="F9" s="378">
        <f>'نفقات فعلية 2011'!E46</f>
        <v>0</v>
      </c>
      <c r="G9" s="379"/>
      <c r="H9" s="380">
        <f>'مصدق 2012'!E49</f>
        <v>0</v>
      </c>
      <c r="I9" s="381"/>
      <c r="J9" s="380">
        <f>'منقح 2012'!E50</f>
        <v>0</v>
      </c>
      <c r="K9" s="381"/>
      <c r="L9" s="350">
        <f>'مقترح 2013'!E50</f>
        <v>0</v>
      </c>
      <c r="M9" s="351"/>
      <c r="N9" s="429">
        <f>متفق2013!E50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2">
        <f>'نفقات فعلية 2010'!F46</f>
        <v>0</v>
      </c>
      <c r="D10" s="378">
        <f>'منقح 2011'!F46</f>
        <v>0</v>
      </c>
      <c r="E10" s="379"/>
      <c r="F10" s="378">
        <f>'نفقات فعلية 2011'!F46</f>
        <v>0</v>
      </c>
      <c r="G10" s="379"/>
      <c r="H10" s="380">
        <f>'مصدق 2012'!F49</f>
        <v>0</v>
      </c>
      <c r="I10" s="381"/>
      <c r="J10" s="380">
        <f>'منقح 2012'!F50</f>
        <v>0</v>
      </c>
      <c r="K10" s="381"/>
      <c r="L10" s="350">
        <f>'مقترح 2013'!F50</f>
        <v>0</v>
      </c>
      <c r="M10" s="351"/>
      <c r="N10" s="429">
        <f>متفق2013!F50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22">
        <f>'نفقات فعلية 2010'!G46</f>
        <v>0</v>
      </c>
      <c r="D11" s="378">
        <f>'منقح 2011'!G46</f>
        <v>17393.667000000001</v>
      </c>
      <c r="E11" s="379"/>
      <c r="F11" s="378">
        <f>'نفقات فعلية 2011'!G46</f>
        <v>16760.5</v>
      </c>
      <c r="G11" s="379"/>
      <c r="H11" s="380">
        <f>'مصدق 2012'!G49</f>
        <v>16871.406999999999</v>
      </c>
      <c r="I11" s="381"/>
      <c r="J11" s="380">
        <f>'منقح 2012'!G50</f>
        <v>16871.406999999999</v>
      </c>
      <c r="K11" s="381"/>
      <c r="L11" s="350">
        <f>'مقترح 2013'!G50</f>
        <v>101879.497</v>
      </c>
      <c r="M11" s="351"/>
      <c r="N11" s="429">
        <f>متفق2013!G50</f>
        <v>101898</v>
      </c>
      <c r="O11" s="351"/>
      <c r="P11" s="35">
        <f t="shared" si="5"/>
        <v>503.96859609871314</v>
      </c>
      <c r="Q11" s="35">
        <f t="shared" si="6"/>
        <v>503.96859609871314</v>
      </c>
      <c r="R11" s="7"/>
      <c r="S11" s="377"/>
    </row>
    <row r="12" spans="1:19" ht="15.75">
      <c r="A12" s="11"/>
      <c r="B12" s="10" t="s">
        <v>26</v>
      </c>
      <c r="C12" s="122">
        <f>'نفقات فعلية 2010'!H46</f>
        <v>0</v>
      </c>
      <c r="D12" s="378">
        <f>'منقح 2011'!H46</f>
        <v>0</v>
      </c>
      <c r="E12" s="379"/>
      <c r="F12" s="378">
        <f>'نفقات فعلية 2011'!H46</f>
        <v>0</v>
      </c>
      <c r="G12" s="379"/>
      <c r="H12" s="380">
        <f>'مصدق 2012'!H49</f>
        <v>0</v>
      </c>
      <c r="I12" s="381"/>
      <c r="J12" s="380">
        <f>'منقح 2012'!H50</f>
        <v>0</v>
      </c>
      <c r="K12" s="381"/>
      <c r="L12" s="350">
        <f>'مقترح 2013'!H50</f>
        <v>0</v>
      </c>
      <c r="M12" s="351"/>
      <c r="N12" s="429">
        <f>متفق2013!H50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2">
        <f>'نفقات فعلية 2010'!I46</f>
        <v>47594.892999999996</v>
      </c>
      <c r="D13" s="378">
        <f>'منقح 2011'!I46</f>
        <v>37604.731</v>
      </c>
      <c r="E13" s="379"/>
      <c r="F13" s="378">
        <f>'نفقات فعلية 2011'!I46</f>
        <v>43741.35</v>
      </c>
      <c r="G13" s="379"/>
      <c r="H13" s="380">
        <f>'مصدق 2012'!I49</f>
        <v>50943.75</v>
      </c>
      <c r="I13" s="381"/>
      <c r="J13" s="380">
        <f>'منقح 2012'!I50</f>
        <v>52588.75</v>
      </c>
      <c r="K13" s="381"/>
      <c r="L13" s="350">
        <f>'مقترح 2013'!I50</f>
        <v>95654</v>
      </c>
      <c r="M13" s="351"/>
      <c r="N13" s="429">
        <f>متفق2013!I50</f>
        <v>61412</v>
      </c>
      <c r="O13" s="351"/>
      <c r="P13" s="35">
        <f t="shared" si="5"/>
        <v>20.548644338118027</v>
      </c>
      <c r="Q13" s="35">
        <f t="shared" si="6"/>
        <v>16.777827957500424</v>
      </c>
      <c r="R13" s="7"/>
      <c r="S13" s="377"/>
    </row>
    <row r="14" spans="1:19" ht="15.75">
      <c r="A14" s="11"/>
      <c r="B14" s="12" t="s">
        <v>28</v>
      </c>
      <c r="C14" s="122">
        <f>'نفقات فعلية 2010'!J46</f>
        <v>143558.81099999999</v>
      </c>
      <c r="D14" s="378">
        <f>'منقح 2011'!J46</f>
        <v>102587.999</v>
      </c>
      <c r="E14" s="379"/>
      <c r="F14" s="378">
        <f>'نفقات فعلية 2011'!J46</f>
        <v>87958.456999999995</v>
      </c>
      <c r="G14" s="379"/>
      <c r="H14" s="380">
        <f>'مصدق 2012'!J49</f>
        <v>116850</v>
      </c>
      <c r="I14" s="381"/>
      <c r="J14" s="380">
        <f>'منقح 2012'!J50</f>
        <v>131806.43</v>
      </c>
      <c r="K14" s="381"/>
      <c r="L14" s="350">
        <f>'مقترح 2013'!J50</f>
        <v>361688</v>
      </c>
      <c r="M14" s="351"/>
      <c r="N14" s="429">
        <f>متفق2013!J50</f>
        <v>180000</v>
      </c>
      <c r="O14" s="351"/>
      <c r="P14" s="35">
        <f t="shared" si="5"/>
        <v>54.043645699614885</v>
      </c>
      <c r="Q14" s="35">
        <f t="shared" si="6"/>
        <v>36.563899044985895</v>
      </c>
      <c r="R14" s="7"/>
      <c r="S14" s="377"/>
    </row>
    <row r="15" spans="1:19" ht="15.75">
      <c r="A15" s="5" t="s">
        <v>29</v>
      </c>
      <c r="B15" s="13" t="s">
        <v>30</v>
      </c>
      <c r="C15" s="121">
        <f>'نفقات فعلية 2010'!N46</f>
        <v>216278.149</v>
      </c>
      <c r="D15" s="382">
        <f>'منقح 2011'!N46</f>
        <v>1078620</v>
      </c>
      <c r="E15" s="383"/>
      <c r="F15" s="382">
        <f>'نفقات فعلية 2011'!N46</f>
        <v>298496.74400000001</v>
      </c>
      <c r="G15" s="383"/>
      <c r="H15" s="396">
        <f>'مصدق 2012'!N49</f>
        <v>735000</v>
      </c>
      <c r="I15" s="397"/>
      <c r="J15" s="396">
        <f>'منقح 2012'!N50</f>
        <v>740000</v>
      </c>
      <c r="K15" s="397"/>
      <c r="L15" s="365">
        <f>'مقترح 2013'!N50</f>
        <v>1219300</v>
      </c>
      <c r="M15" s="366"/>
      <c r="N15" s="428">
        <f>متفق2013!N50</f>
        <v>1119300</v>
      </c>
      <c r="O15" s="366"/>
      <c r="P15" s="35">
        <f t="shared" si="5"/>
        <v>52.285714285714292</v>
      </c>
      <c r="Q15" s="35">
        <f t="shared" si="6"/>
        <v>51.256756756756758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4167602.4910000004</v>
      </c>
      <c r="D16" s="411">
        <f>D6+D15</f>
        <v>5497838.1679999996</v>
      </c>
      <c r="E16" s="412"/>
      <c r="F16" s="411">
        <f t="shared" ref="F16" si="7">F6+F15</f>
        <v>4283434.2709999997</v>
      </c>
      <c r="G16" s="412"/>
      <c r="H16" s="411">
        <f t="shared" ref="H16" si="8">H6+H15</f>
        <v>5676930.1889999993</v>
      </c>
      <c r="I16" s="412"/>
      <c r="J16" s="411">
        <f t="shared" ref="J16" si="9">J6+J15</f>
        <v>5690773.2329999991</v>
      </c>
      <c r="K16" s="412"/>
      <c r="L16" s="413">
        <f t="shared" ref="L16" si="10">L6+L15</f>
        <v>8414528.6830000002</v>
      </c>
      <c r="M16" s="414"/>
      <c r="N16" s="413">
        <f t="shared" ref="N16" si="11">N6+N15</f>
        <v>6750431</v>
      </c>
      <c r="O16" s="414"/>
      <c r="P16" s="35">
        <f t="shared" si="5"/>
        <v>18.909882194431216</v>
      </c>
      <c r="Q16" s="35">
        <f t="shared" si="6"/>
        <v>18.62062893062042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19"/>
      <c r="N18" s="119"/>
      <c r="O18" s="119"/>
      <c r="P18" s="119"/>
      <c r="Q18" s="367"/>
      <c r="R18" s="119"/>
      <c r="S18" s="119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19"/>
      <c r="N19" s="119"/>
      <c r="O19" s="119"/>
      <c r="P19" s="119"/>
      <c r="Q19" s="367"/>
      <c r="R19" s="119"/>
      <c r="S19" s="119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0" t="s">
        <v>40</v>
      </c>
      <c r="M20" s="119"/>
      <c r="N20" s="26"/>
      <c r="O20" s="26"/>
      <c r="P20" s="26"/>
      <c r="Q20" s="25"/>
      <c r="R20" s="119"/>
      <c r="S20" s="119"/>
    </row>
    <row r="21" spans="1:19" ht="15.75">
      <c r="A21" s="15" t="s">
        <v>19</v>
      </c>
      <c r="B21" s="343" t="s">
        <v>41</v>
      </c>
      <c r="C21" s="344"/>
      <c r="D21" s="348">
        <f>'ايراد فعلي 2010'!C46</f>
        <v>3074.1260000000002</v>
      </c>
      <c r="E21" s="349"/>
      <c r="F21" s="350">
        <f>ايرادفعلي2011!C46</f>
        <v>3996.317</v>
      </c>
      <c r="G21" s="351"/>
      <c r="H21" s="350">
        <f>مخطط2012!C46</f>
        <v>3090.25</v>
      </c>
      <c r="I21" s="351"/>
      <c r="J21" s="334">
        <f>مخطط2013!C50</f>
        <v>3702.7</v>
      </c>
      <c r="K21" s="335"/>
      <c r="L21" s="36">
        <f>(J21/H21-1)*100</f>
        <v>19.818784887954031</v>
      </c>
      <c r="M21" s="119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2010'!D46</f>
        <v>16.524000000000001</v>
      </c>
      <c r="E22" s="349"/>
      <c r="F22" s="350">
        <f>ايرادفعلي2011!D46</f>
        <v>25.170999999999999</v>
      </c>
      <c r="G22" s="351"/>
      <c r="H22" s="350">
        <f>مخطط2012!D46</f>
        <v>20</v>
      </c>
      <c r="I22" s="351"/>
      <c r="J22" s="334">
        <f>مخطط2013!D50</f>
        <v>0</v>
      </c>
      <c r="K22" s="335"/>
      <c r="L22" s="36">
        <f t="shared" ref="L22:L26" si="12">(J22/H22-1)*100</f>
        <v>-100</v>
      </c>
      <c r="M22" s="119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2010'!E46</f>
        <v>0</v>
      </c>
      <c r="E23" s="349"/>
      <c r="F23" s="350">
        <f>ايرادفعلي2011!E46</f>
        <v>0</v>
      </c>
      <c r="G23" s="351"/>
      <c r="H23" s="350">
        <f>مخطط2012!E46</f>
        <v>0</v>
      </c>
      <c r="I23" s="351"/>
      <c r="J23" s="334">
        <f>مخطط2013!E50</f>
        <v>0</v>
      </c>
      <c r="K23" s="335"/>
      <c r="L23" s="36" t="e">
        <f t="shared" si="12"/>
        <v>#DIV/0!</v>
      </c>
      <c r="M23" s="119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2010'!F46</f>
        <v>42616.881000000001</v>
      </c>
      <c r="E24" s="349"/>
      <c r="F24" s="350">
        <f>ايرادفعلي2011!F46</f>
        <v>51906.913</v>
      </c>
      <c r="G24" s="351"/>
      <c r="H24" s="350">
        <f>مخطط2012!F46</f>
        <v>44668.5</v>
      </c>
      <c r="I24" s="351"/>
      <c r="J24" s="334">
        <f>مخطط2013!F50</f>
        <v>43300.35</v>
      </c>
      <c r="K24" s="335"/>
      <c r="L24" s="36">
        <f t="shared" si="12"/>
        <v>-3.0628966721515161</v>
      </c>
      <c r="M24" s="119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2010'!G46</f>
        <v>107.477</v>
      </c>
      <c r="E25" s="349"/>
      <c r="F25" s="350">
        <f>ايرادفعلي2011!G46</f>
        <v>68.864999999999995</v>
      </c>
      <c r="G25" s="351"/>
      <c r="H25" s="350">
        <f>مخطط2012!G46</f>
        <v>131</v>
      </c>
      <c r="I25" s="351"/>
      <c r="J25" s="334">
        <f>مخطط2013!G50</f>
        <v>574</v>
      </c>
      <c r="K25" s="335"/>
      <c r="L25" s="36">
        <f t="shared" si="12"/>
        <v>338.16793893129773</v>
      </c>
      <c r="M25" s="119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45815.008000000002</v>
      </c>
      <c r="E26" s="427"/>
      <c r="F26" s="426">
        <f>SUM(F21:G25)</f>
        <v>55997.265999999996</v>
      </c>
      <c r="G26" s="427"/>
      <c r="H26" s="426">
        <f>SUM(H21:I25)</f>
        <v>47909.75</v>
      </c>
      <c r="I26" s="427"/>
      <c r="J26" s="426">
        <f t="shared" ref="J26" si="13">SUM(J21:K25)</f>
        <v>47577.049999999996</v>
      </c>
      <c r="K26" s="427"/>
      <c r="L26" s="36">
        <f t="shared" si="12"/>
        <v>-0.69443067434082906</v>
      </c>
      <c r="M26" s="119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>
      <c r="A29" s="420"/>
      <c r="B29" s="421"/>
      <c r="C29" s="422"/>
      <c r="D29" s="148">
        <v>5</v>
      </c>
      <c r="E29" s="148">
        <v>24</v>
      </c>
      <c r="F29" s="148">
        <v>2756</v>
      </c>
      <c r="G29" s="148">
        <v>6501</v>
      </c>
      <c r="H29" s="148">
        <v>8673</v>
      </c>
      <c r="I29" s="148">
        <v>34356</v>
      </c>
      <c r="J29" s="148">
        <v>33066</v>
      </c>
      <c r="K29" s="148">
        <v>36476</v>
      </c>
      <c r="L29" s="148">
        <v>28574</v>
      </c>
      <c r="M29" s="149">
        <v>27069</v>
      </c>
      <c r="N29" s="149">
        <v>7058</v>
      </c>
      <c r="O29" s="148">
        <v>9608</v>
      </c>
      <c r="P29" s="162">
        <f>SUM(D29:O29)</f>
        <v>194166</v>
      </c>
      <c r="Q29" s="31"/>
      <c r="R29" s="23"/>
      <c r="S29" s="1"/>
    </row>
    <row r="30" spans="1:19" ht="15">
      <c r="A30" s="21"/>
      <c r="B30" s="21"/>
      <c r="C30" s="22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>
      <c r="A32" s="420"/>
      <c r="B32" s="421"/>
      <c r="C32" s="422"/>
      <c r="D32" s="148">
        <v>5</v>
      </c>
      <c r="E32" s="148">
        <v>24</v>
      </c>
      <c r="F32" s="148">
        <v>2757</v>
      </c>
      <c r="G32" s="148">
        <v>6518</v>
      </c>
      <c r="H32" s="148">
        <v>8686</v>
      </c>
      <c r="I32" s="148">
        <v>34414</v>
      </c>
      <c r="J32" s="148">
        <v>33111</v>
      </c>
      <c r="K32" s="148">
        <v>44500</v>
      </c>
      <c r="L32" s="148">
        <v>35591</v>
      </c>
      <c r="M32" s="149">
        <v>30074</v>
      </c>
      <c r="N32" s="149">
        <v>7061</v>
      </c>
      <c r="O32" s="148">
        <v>9611</v>
      </c>
      <c r="P32" s="141">
        <f>SUM(D32:O32)</f>
        <v>212352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رقم(1)2013'!C43</f>
        <v>5</v>
      </c>
      <c r="E35" s="158">
        <f>'جدول رقم(1)2013'!D43</f>
        <v>24</v>
      </c>
      <c r="F35" s="158">
        <f>'جدول رقم(1)2013'!E43</f>
        <v>2764</v>
      </c>
      <c r="G35" s="158">
        <f>'جدول رقم(1)2013'!F43</f>
        <v>6539</v>
      </c>
      <c r="H35" s="158">
        <f>'جدول رقم(1)2013'!G43</f>
        <v>8717</v>
      </c>
      <c r="I35" s="158">
        <f>'جدول رقم(1)2013'!H43</f>
        <v>34560</v>
      </c>
      <c r="J35" s="158">
        <f>'جدول رقم(1)2013'!I43</f>
        <v>33284</v>
      </c>
      <c r="K35" s="158">
        <f>'جدول رقم(1)2013'!J43</f>
        <v>49631</v>
      </c>
      <c r="L35" s="158">
        <f>'جدول رقم(1)2013'!K43</f>
        <v>37205</v>
      </c>
      <c r="M35" s="158">
        <f>'جدول رقم(1)2013'!L43</f>
        <v>36013</v>
      </c>
      <c r="N35" s="158">
        <f>'جدول رقم(1)2013'!M43</f>
        <v>7581</v>
      </c>
      <c r="O35" s="158">
        <f>'جدول رقم(1)2013'!N43</f>
        <v>10843</v>
      </c>
      <c r="P35" s="159">
        <f>SUM(D35:O35)</f>
        <v>227166</v>
      </c>
      <c r="Q35" s="31">
        <v>59</v>
      </c>
      <c r="R35" s="1"/>
      <c r="S35" s="24"/>
    </row>
  </sheetData>
  <sheetProtection password="CC06" sheet="1" objects="1" scenarios="1"/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>
  <dimension ref="A1:S49"/>
  <sheetViews>
    <sheetView rightToLeft="1" topLeftCell="A19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6.5" customWidth="1"/>
    <col min="16" max="16" width="7.625" customWidth="1"/>
    <col min="17" max="17" width="6.75" customWidth="1"/>
  </cols>
  <sheetData>
    <row r="1" spans="1:19" ht="20.25">
      <c r="A1" s="384" t="s">
        <v>217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19"/>
      <c r="S3" s="119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19"/>
      <c r="S4" s="119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19"/>
      <c r="S5" s="119"/>
    </row>
    <row r="6" spans="1:19" ht="15.75">
      <c r="A6" s="5" t="s">
        <v>19</v>
      </c>
      <c r="B6" s="6" t="s">
        <v>20</v>
      </c>
      <c r="C6" s="37">
        <f>SUM(C7:C14)</f>
        <v>4667836.0299999993</v>
      </c>
      <c r="D6" s="411">
        <f>SUM(D7:E14)</f>
        <v>6157579.3619999997</v>
      </c>
      <c r="E6" s="412"/>
      <c r="F6" s="411">
        <f t="shared" ref="F6" si="0">SUM(F7:G14)</f>
        <v>5194609.9449999994</v>
      </c>
      <c r="G6" s="412"/>
      <c r="H6" s="411">
        <f t="shared" ref="H6" si="1">SUM(H7:I14)</f>
        <v>6920707.8820000002</v>
      </c>
      <c r="I6" s="412"/>
      <c r="J6" s="411">
        <f t="shared" ref="J6" si="2">SUM(J7:K14)</f>
        <v>6922716.051</v>
      </c>
      <c r="K6" s="412"/>
      <c r="L6" s="413">
        <f t="shared" ref="L6" si="3">SUM(L7:M14)</f>
        <v>18598583.043000001</v>
      </c>
      <c r="M6" s="414"/>
      <c r="N6" s="413">
        <f t="shared" ref="N6" si="4">SUM(N7:O14)</f>
        <v>5343923</v>
      </c>
      <c r="O6" s="414"/>
      <c r="P6" s="35">
        <f>(N6/H6-1)*100</f>
        <v>-22.783578051329755</v>
      </c>
      <c r="Q6" s="35">
        <f>(N6/J6-1)*100</f>
        <v>-22.805977298056877</v>
      </c>
      <c r="R6" s="7"/>
      <c r="S6" s="8"/>
    </row>
    <row r="7" spans="1:19" ht="15.75">
      <c r="A7" s="9"/>
      <c r="B7" s="10" t="s">
        <v>21</v>
      </c>
      <c r="C7" s="122">
        <f>'نفقات فعلية 2010'!C47</f>
        <v>2606782.7519999999</v>
      </c>
      <c r="D7" s="378">
        <f>'منقح 2011'!C47</f>
        <v>3861548.2620000001</v>
      </c>
      <c r="E7" s="379"/>
      <c r="F7" s="378">
        <f>'نفقات فعلية 2011'!C47</f>
        <v>2915439.3629999999</v>
      </c>
      <c r="G7" s="379"/>
      <c r="H7" s="380">
        <f>'مصدق 2012'!C50</f>
        <v>3477658.5</v>
      </c>
      <c r="I7" s="381"/>
      <c r="J7" s="380">
        <f>'منقح 2012'!C51</f>
        <v>3477922.5279999999</v>
      </c>
      <c r="K7" s="381"/>
      <c r="L7" s="350">
        <f>'مقترح 2013'!C51</f>
        <v>3570223.5189999999</v>
      </c>
      <c r="M7" s="351"/>
      <c r="N7" s="429">
        <f>متفق2013!C51</f>
        <v>3570224</v>
      </c>
      <c r="O7" s="351"/>
      <c r="P7" s="35">
        <f t="shared" ref="P7:P16" si="5">(N7/H7-1)*100</f>
        <v>2.6617190848382544</v>
      </c>
      <c r="Q7" s="35">
        <f t="shared" ref="Q7:Q16" si="6">(N7/J7-1)*100</f>
        <v>2.6539254758235931</v>
      </c>
      <c r="R7" s="7"/>
      <c r="S7" s="377"/>
    </row>
    <row r="8" spans="1:19" ht="15.75">
      <c r="A8" s="11"/>
      <c r="B8" s="10" t="s">
        <v>22</v>
      </c>
      <c r="C8" s="122">
        <f>'نفقات فعلية 2010'!D47</f>
        <v>1319851.4839999999</v>
      </c>
      <c r="D8" s="378">
        <f>'منقح 2011'!D47</f>
        <v>1744897.041</v>
      </c>
      <c r="E8" s="379"/>
      <c r="F8" s="378">
        <f>'نفقات فعلية 2011'!D47</f>
        <v>1548248.294</v>
      </c>
      <c r="G8" s="379"/>
      <c r="H8" s="380">
        <f>'مصدق 2012'!D50</f>
        <v>1918139</v>
      </c>
      <c r="I8" s="381"/>
      <c r="J8" s="380">
        <f>'منقح 2012'!D51</f>
        <v>1926867</v>
      </c>
      <c r="K8" s="381"/>
      <c r="L8" s="350">
        <f>'مقترح 2013'!D51</f>
        <v>15009434.25</v>
      </c>
      <c r="M8" s="351"/>
      <c r="N8" s="429">
        <f>متفق2013!D51</f>
        <v>1761840</v>
      </c>
      <c r="O8" s="351"/>
      <c r="P8" s="35">
        <f t="shared" si="5"/>
        <v>-8.1484709919354081</v>
      </c>
      <c r="Q8" s="35">
        <f t="shared" si="6"/>
        <v>-8.5645246921557181</v>
      </c>
      <c r="R8" s="7"/>
      <c r="S8" s="377"/>
    </row>
    <row r="9" spans="1:19" ht="15.75">
      <c r="A9" s="11"/>
      <c r="B9" s="10" t="s">
        <v>23</v>
      </c>
      <c r="C9" s="122">
        <f>'نفقات فعلية 2010'!E47</f>
        <v>0</v>
      </c>
      <c r="D9" s="378">
        <f>'منقح 2011'!E47</f>
        <v>0</v>
      </c>
      <c r="E9" s="379"/>
      <c r="F9" s="378">
        <f>'نفقات فعلية 2011'!E47</f>
        <v>0</v>
      </c>
      <c r="G9" s="379"/>
      <c r="H9" s="380">
        <f>'مصدق 2012'!E50</f>
        <v>0</v>
      </c>
      <c r="I9" s="381"/>
      <c r="J9" s="380">
        <f>'منقح 2012'!E51</f>
        <v>0</v>
      </c>
      <c r="K9" s="381"/>
      <c r="L9" s="350">
        <f>'مقترح 2013'!E51</f>
        <v>0</v>
      </c>
      <c r="M9" s="351"/>
      <c r="N9" s="429">
        <f>متفق2013!E51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2">
        <f>'نفقات فعلية 2010'!F47</f>
        <v>128497.82799999999</v>
      </c>
      <c r="D10" s="378">
        <f>'منقح 2011'!F47</f>
        <v>7128.3280000000004</v>
      </c>
      <c r="E10" s="379"/>
      <c r="F10" s="378">
        <f>'نفقات فعلية 2011'!F47</f>
        <v>2255.4079999999999</v>
      </c>
      <c r="G10" s="379"/>
      <c r="H10" s="380">
        <f>'مصدق 2012'!F50</f>
        <v>0</v>
      </c>
      <c r="I10" s="381"/>
      <c r="J10" s="380">
        <f>'منقح 2012'!F51</f>
        <v>106.14100000000001</v>
      </c>
      <c r="K10" s="381"/>
      <c r="L10" s="350">
        <f>'مقترح 2013'!F51</f>
        <v>0</v>
      </c>
      <c r="M10" s="351"/>
      <c r="N10" s="429">
        <f>متفق2013!F51</f>
        <v>0</v>
      </c>
      <c r="O10" s="351"/>
      <c r="P10" s="35" t="e">
        <f t="shared" si="5"/>
        <v>#DIV/0!</v>
      </c>
      <c r="Q10" s="35">
        <f t="shared" si="6"/>
        <v>-100</v>
      </c>
      <c r="R10" s="7"/>
      <c r="S10" s="377"/>
    </row>
    <row r="11" spans="1:19" ht="15.75">
      <c r="A11" s="11"/>
      <c r="B11" s="10" t="s">
        <v>25</v>
      </c>
      <c r="C11" s="122">
        <f>'نفقات فعلية 2010'!G47</f>
        <v>0</v>
      </c>
      <c r="D11" s="378">
        <f>'منقح 2011'!G47</f>
        <v>0</v>
      </c>
      <c r="E11" s="379"/>
      <c r="F11" s="378">
        <f>'نفقات فعلية 2011'!G47</f>
        <v>0</v>
      </c>
      <c r="G11" s="379"/>
      <c r="H11" s="380">
        <f>'مصدق 2012'!G50</f>
        <v>12.882</v>
      </c>
      <c r="I11" s="381"/>
      <c r="J11" s="380">
        <f>'منقح 2012'!G51</f>
        <v>12.882</v>
      </c>
      <c r="K11" s="381"/>
      <c r="L11" s="350">
        <f>'مقترح 2013'!G51</f>
        <v>32.884</v>
      </c>
      <c r="M11" s="351"/>
      <c r="N11" s="429">
        <f>متفق2013!G51</f>
        <v>13</v>
      </c>
      <c r="O11" s="351"/>
      <c r="P11" s="35">
        <f t="shared" si="5"/>
        <v>0.91600683123738147</v>
      </c>
      <c r="Q11" s="35">
        <f t="shared" si="6"/>
        <v>0.91600683123738147</v>
      </c>
      <c r="R11" s="7"/>
      <c r="S11" s="377"/>
    </row>
    <row r="12" spans="1:19" ht="15.75">
      <c r="A12" s="11"/>
      <c r="B12" s="10" t="s">
        <v>26</v>
      </c>
      <c r="C12" s="122">
        <f>'نفقات فعلية 2010'!H47</f>
        <v>0</v>
      </c>
      <c r="D12" s="378">
        <f>'منقح 2011'!H47</f>
        <v>0</v>
      </c>
      <c r="E12" s="379"/>
      <c r="F12" s="378">
        <f>'نفقات فعلية 2011'!H47</f>
        <v>0</v>
      </c>
      <c r="G12" s="379"/>
      <c r="H12" s="380">
        <f>'مصدق 2012'!H50</f>
        <v>0</v>
      </c>
      <c r="I12" s="381"/>
      <c r="J12" s="380">
        <f>'منقح 2012'!H51</f>
        <v>0</v>
      </c>
      <c r="K12" s="381"/>
      <c r="L12" s="350">
        <f>'مقترح 2013'!H51</f>
        <v>0</v>
      </c>
      <c r="M12" s="351"/>
      <c r="N12" s="429">
        <f>متفق2013!H51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2">
        <f>'نفقات فعلية 2010'!I47</f>
        <v>3371.4560000000001</v>
      </c>
      <c r="D13" s="378">
        <f>'منقح 2011'!I47</f>
        <v>9476.2000000000007</v>
      </c>
      <c r="E13" s="379"/>
      <c r="F13" s="378">
        <f>'نفقات فعلية 2011'!I47</f>
        <v>3922.74</v>
      </c>
      <c r="G13" s="379"/>
      <c r="H13" s="380">
        <f>'مصدق 2012'!I50</f>
        <v>10876.5</v>
      </c>
      <c r="I13" s="381"/>
      <c r="J13" s="380">
        <f>'منقح 2012'!I51</f>
        <v>10876.5</v>
      </c>
      <c r="K13" s="381"/>
      <c r="L13" s="350">
        <f>'مقترح 2013'!I51</f>
        <v>18892.39</v>
      </c>
      <c r="M13" s="351"/>
      <c r="N13" s="429">
        <f>متفق2013!I51</f>
        <v>11846</v>
      </c>
      <c r="O13" s="351"/>
      <c r="P13" s="35">
        <f t="shared" si="5"/>
        <v>8.9137130510734242</v>
      </c>
      <c r="Q13" s="35">
        <f t="shared" si="6"/>
        <v>8.9137130510734242</v>
      </c>
      <c r="R13" s="7"/>
      <c r="S13" s="377"/>
    </row>
    <row r="14" spans="1:19" ht="15.75">
      <c r="A14" s="11"/>
      <c r="B14" s="12" t="s">
        <v>28</v>
      </c>
      <c r="C14" s="122">
        <f>'نفقات فعلية 2010'!J47</f>
        <v>609332.51</v>
      </c>
      <c r="D14" s="378">
        <f>'منقح 2011'!J47</f>
        <v>534529.53099999996</v>
      </c>
      <c r="E14" s="379"/>
      <c r="F14" s="378">
        <f>'نفقات فعلية 2011'!J47</f>
        <v>724744.14</v>
      </c>
      <c r="G14" s="379"/>
      <c r="H14" s="380">
        <f>'مصدق 2012'!J50</f>
        <v>1514021</v>
      </c>
      <c r="I14" s="381"/>
      <c r="J14" s="380">
        <f>'منقح 2012'!J51</f>
        <v>1506931</v>
      </c>
      <c r="K14" s="381"/>
      <c r="L14" s="350">
        <f>'مقترح 2013'!J51</f>
        <v>0</v>
      </c>
      <c r="M14" s="351"/>
      <c r="N14" s="429">
        <f>متفق2013!J51</f>
        <v>0</v>
      </c>
      <c r="O14" s="351"/>
      <c r="P14" s="35">
        <f t="shared" si="5"/>
        <v>-100</v>
      </c>
      <c r="Q14" s="35">
        <f t="shared" si="6"/>
        <v>-100</v>
      </c>
      <c r="R14" s="7"/>
      <c r="S14" s="377"/>
    </row>
    <row r="15" spans="1:19" ht="15.75">
      <c r="A15" s="5" t="s">
        <v>29</v>
      </c>
      <c r="B15" s="13" t="s">
        <v>30</v>
      </c>
      <c r="C15" s="121">
        <f>'نفقات فعلية 2010'!N47</f>
        <v>144297.70000000001</v>
      </c>
      <c r="D15" s="382">
        <f>'منقح 2011'!N47</f>
        <v>262581.04100000003</v>
      </c>
      <c r="E15" s="383"/>
      <c r="F15" s="382">
        <f>'نفقات فعلية 2011'!N47</f>
        <v>50333.877</v>
      </c>
      <c r="G15" s="383"/>
      <c r="H15" s="396">
        <f>'مصدق 2012'!N50</f>
        <v>140000</v>
      </c>
      <c r="I15" s="397"/>
      <c r="J15" s="396">
        <f>'منقح 2012'!N51</f>
        <v>303249.99900000001</v>
      </c>
      <c r="K15" s="397"/>
      <c r="L15" s="365">
        <f>'مقترح 2013'!N51</f>
        <v>17854349.999000002</v>
      </c>
      <c r="M15" s="366"/>
      <c r="N15" s="428">
        <f>متفق2013!N51</f>
        <v>3862933</v>
      </c>
      <c r="O15" s="366"/>
      <c r="P15" s="35">
        <f t="shared" si="5"/>
        <v>2659.2378571428571</v>
      </c>
      <c r="Q15" s="35">
        <f t="shared" si="6"/>
        <v>1173.8443570448287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4812133.7299999995</v>
      </c>
      <c r="D16" s="411">
        <f>D6+D15</f>
        <v>6420160.4029999999</v>
      </c>
      <c r="E16" s="412"/>
      <c r="F16" s="411">
        <f t="shared" ref="F16" si="7">F6+F15</f>
        <v>5244943.8219999997</v>
      </c>
      <c r="G16" s="412"/>
      <c r="H16" s="411">
        <f t="shared" ref="H16" si="8">H6+H15</f>
        <v>7060707.8820000002</v>
      </c>
      <c r="I16" s="412"/>
      <c r="J16" s="411">
        <f t="shared" ref="J16" si="9">J6+J15</f>
        <v>7225966.0499999998</v>
      </c>
      <c r="K16" s="412"/>
      <c r="L16" s="413">
        <f t="shared" ref="L16" si="10">L6+L15</f>
        <v>36452933.042000003</v>
      </c>
      <c r="M16" s="414"/>
      <c r="N16" s="413">
        <f t="shared" ref="N16" si="11">N6+N15</f>
        <v>9206856</v>
      </c>
      <c r="O16" s="414"/>
      <c r="P16" s="35">
        <f t="shared" si="5"/>
        <v>30.395650887515345</v>
      </c>
      <c r="Q16" s="35">
        <f t="shared" si="6"/>
        <v>27.413496497122345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19"/>
      <c r="N18" s="119"/>
      <c r="O18" s="119"/>
      <c r="P18" s="119"/>
      <c r="Q18" s="367"/>
      <c r="R18" s="119"/>
      <c r="S18" s="119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19"/>
      <c r="N19" s="119"/>
      <c r="O19" s="119"/>
      <c r="P19" s="119"/>
      <c r="Q19" s="367"/>
      <c r="R19" s="119"/>
      <c r="S19" s="119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0" t="s">
        <v>40</v>
      </c>
      <c r="M20" s="119"/>
      <c r="N20" s="26"/>
      <c r="O20" s="26"/>
      <c r="P20" s="26"/>
      <c r="Q20" s="25"/>
      <c r="R20" s="119"/>
      <c r="S20" s="119"/>
    </row>
    <row r="21" spans="1:19" ht="15.75">
      <c r="A21" s="15" t="s">
        <v>19</v>
      </c>
      <c r="B21" s="343" t="s">
        <v>41</v>
      </c>
      <c r="C21" s="344"/>
      <c r="D21" s="348">
        <f>'ايراد فعلي 2010'!C47</f>
        <v>249.602</v>
      </c>
      <c r="E21" s="349"/>
      <c r="F21" s="350">
        <f>ايرادفعلي2011!C47</f>
        <v>532.97</v>
      </c>
      <c r="G21" s="351"/>
      <c r="H21" s="350">
        <f>مخطط2012!C47</f>
        <v>681</v>
      </c>
      <c r="I21" s="351"/>
      <c r="J21" s="334">
        <f>مخطط2013!C51</f>
        <v>789</v>
      </c>
      <c r="K21" s="335"/>
      <c r="L21" s="36">
        <f>(J21/H21-1)*100</f>
        <v>15.859030837004395</v>
      </c>
      <c r="M21" s="119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2010'!D47</f>
        <v>0</v>
      </c>
      <c r="E22" s="349"/>
      <c r="F22" s="350">
        <f>ايرادفعلي2011!D47</f>
        <v>0</v>
      </c>
      <c r="G22" s="351"/>
      <c r="H22" s="350">
        <f>مخطط2012!D47</f>
        <v>0</v>
      </c>
      <c r="I22" s="351"/>
      <c r="J22" s="334">
        <f>مخطط2013!D51</f>
        <v>0</v>
      </c>
      <c r="K22" s="335"/>
      <c r="L22" s="36" t="e">
        <f t="shared" ref="L22:L26" si="12">(J22/H22-1)*100</f>
        <v>#DIV/0!</v>
      </c>
      <c r="M22" s="119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2010'!E47</f>
        <v>0</v>
      </c>
      <c r="E23" s="349"/>
      <c r="F23" s="350">
        <f>ايرادفعلي2011!E47</f>
        <v>0</v>
      </c>
      <c r="G23" s="351"/>
      <c r="H23" s="350">
        <f>مخطط2012!E47</f>
        <v>0</v>
      </c>
      <c r="I23" s="351"/>
      <c r="J23" s="334">
        <f>مخطط2013!E51</f>
        <v>0</v>
      </c>
      <c r="K23" s="335"/>
      <c r="L23" s="36" t="e">
        <f t="shared" si="12"/>
        <v>#DIV/0!</v>
      </c>
      <c r="M23" s="119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2010'!F47</f>
        <v>25626.773000000001</v>
      </c>
      <c r="E24" s="349"/>
      <c r="F24" s="350">
        <f>ايرادفعلي2011!F47</f>
        <v>9424.3520000000008</v>
      </c>
      <c r="G24" s="351"/>
      <c r="H24" s="350">
        <f>مخطط2012!F47</f>
        <v>17024.5</v>
      </c>
      <c r="I24" s="351"/>
      <c r="J24" s="334">
        <f>مخطط2013!F51</f>
        <v>1404</v>
      </c>
      <c r="K24" s="335"/>
      <c r="L24" s="36">
        <f t="shared" si="12"/>
        <v>-91.753061763928457</v>
      </c>
      <c r="M24" s="119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2010'!G47</f>
        <v>1677.2719999999999</v>
      </c>
      <c r="E25" s="349"/>
      <c r="F25" s="350">
        <f>ايرادفعلي2011!G47</f>
        <v>35.518000000000001</v>
      </c>
      <c r="G25" s="351"/>
      <c r="H25" s="350">
        <f>مخطط2012!G47</f>
        <v>60</v>
      </c>
      <c r="I25" s="351"/>
      <c r="J25" s="334">
        <f>مخطط2013!G51</f>
        <v>67</v>
      </c>
      <c r="K25" s="335"/>
      <c r="L25" s="36">
        <f t="shared" si="12"/>
        <v>11.66666666666667</v>
      </c>
      <c r="M25" s="119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27553.647000000001</v>
      </c>
      <c r="E26" s="427"/>
      <c r="F26" s="426">
        <f>SUM(F21:G25)</f>
        <v>9992.84</v>
      </c>
      <c r="G26" s="427"/>
      <c r="H26" s="426">
        <f>SUM(H21:I25)</f>
        <v>17765.5</v>
      </c>
      <c r="I26" s="427"/>
      <c r="J26" s="426">
        <f>SUM(J21:K25)</f>
        <v>2260</v>
      </c>
      <c r="K26" s="427"/>
      <c r="L26" s="36">
        <f t="shared" si="12"/>
        <v>-87.278714362106328</v>
      </c>
      <c r="M26" s="119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>
      <c r="A29" s="420"/>
      <c r="B29" s="421"/>
      <c r="C29" s="422"/>
      <c r="D29" s="148">
        <v>205</v>
      </c>
      <c r="E29" s="148">
        <v>285</v>
      </c>
      <c r="F29" s="148">
        <v>1154</v>
      </c>
      <c r="G29" s="148">
        <v>3211</v>
      </c>
      <c r="H29" s="148">
        <v>6032</v>
      </c>
      <c r="I29" s="148">
        <v>9691</v>
      </c>
      <c r="J29" s="148">
        <v>21989</v>
      </c>
      <c r="K29" s="148">
        <v>24164</v>
      </c>
      <c r="L29" s="148">
        <v>12321</v>
      </c>
      <c r="M29" s="148">
        <v>13914</v>
      </c>
      <c r="N29" s="149">
        <v>64549</v>
      </c>
      <c r="O29" s="149">
        <v>148960</v>
      </c>
      <c r="P29" s="162">
        <f>SUM(D29:O29)</f>
        <v>306475</v>
      </c>
      <c r="Q29" s="31"/>
      <c r="R29" s="23"/>
      <c r="S29" s="1"/>
    </row>
    <row r="30" spans="1:19" ht="15">
      <c r="A30" s="21"/>
      <c r="B30" s="21"/>
      <c r="C30" s="22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>
      <c r="A32" s="420"/>
      <c r="B32" s="421"/>
      <c r="C32" s="422"/>
      <c r="D32" s="148">
        <v>90</v>
      </c>
      <c r="E32" s="148">
        <v>250</v>
      </c>
      <c r="F32" s="148">
        <v>1318</v>
      </c>
      <c r="G32" s="148">
        <v>2405</v>
      </c>
      <c r="H32" s="148">
        <v>4263</v>
      </c>
      <c r="I32" s="148">
        <v>4025</v>
      </c>
      <c r="J32" s="148">
        <v>8968</v>
      </c>
      <c r="K32" s="148">
        <v>12737</v>
      </c>
      <c r="L32" s="148">
        <v>26166</v>
      </c>
      <c r="M32" s="148">
        <v>11804</v>
      </c>
      <c r="N32" s="149">
        <v>125897</v>
      </c>
      <c r="O32" s="149">
        <v>108691</v>
      </c>
      <c r="P32" s="141">
        <f>SUM(D32:O32)</f>
        <v>306614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رقم(1)2013'!C44</f>
        <v>90</v>
      </c>
      <c r="E35" s="158">
        <f>'جدول رقم(1)2013'!D44</f>
        <v>277</v>
      </c>
      <c r="F35" s="158">
        <f>'جدول رقم(1)2013'!E44</f>
        <v>1579</v>
      </c>
      <c r="G35" s="158">
        <f>'جدول رقم(1)2013'!F44</f>
        <v>2503</v>
      </c>
      <c r="H35" s="158">
        <f>'جدول رقم(1)2013'!G44</f>
        <v>4501</v>
      </c>
      <c r="I35" s="158">
        <f>'جدول رقم(1)2013'!H44</f>
        <v>4351</v>
      </c>
      <c r="J35" s="158">
        <f>'جدول رقم(1)2013'!I44</f>
        <v>9773</v>
      </c>
      <c r="K35" s="158">
        <f>'جدول رقم(1)2013'!J44</f>
        <v>13799</v>
      </c>
      <c r="L35" s="158">
        <f>'جدول رقم(1)2013'!K44</f>
        <v>26467</v>
      </c>
      <c r="M35" s="158">
        <f>'جدول رقم(1)2013'!L44</f>
        <v>11386</v>
      </c>
      <c r="N35" s="158">
        <f>'جدول رقم(1)2013'!M44</f>
        <v>127923</v>
      </c>
      <c r="O35" s="158">
        <f>'جدول رقم(1)2013'!N44</f>
        <v>119648</v>
      </c>
      <c r="P35" s="159">
        <f>SUM(D35:O35)</f>
        <v>322297</v>
      </c>
      <c r="Q35" s="31">
        <v>60</v>
      </c>
      <c r="R35" s="1"/>
      <c r="S35" s="24"/>
    </row>
    <row r="49" spans="10:10">
      <c r="J49" s="179"/>
    </row>
  </sheetData>
  <sheetProtection password="CC06" sheet="1" objects="1" scenarios="1"/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9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218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19"/>
      <c r="S3" s="119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19"/>
      <c r="S4" s="119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19"/>
      <c r="S5" s="119"/>
    </row>
    <row r="6" spans="1:19" ht="15.75">
      <c r="A6" s="5" t="s">
        <v>19</v>
      </c>
      <c r="B6" s="6" t="s">
        <v>20</v>
      </c>
      <c r="C6" s="37">
        <f>SUM(C7:C14)</f>
        <v>432620.07499999995</v>
      </c>
      <c r="D6" s="411">
        <f>SUM(D7:E14)</f>
        <v>442748.61399999994</v>
      </c>
      <c r="E6" s="412"/>
      <c r="F6" s="411">
        <f t="shared" ref="F6" si="0">SUM(F7:G14)</f>
        <v>390178.97199999995</v>
      </c>
      <c r="G6" s="412"/>
      <c r="H6" s="411">
        <f t="shared" ref="H6" si="1">SUM(H7:I14)</f>
        <v>449750.15600000002</v>
      </c>
      <c r="I6" s="412"/>
      <c r="J6" s="411">
        <f t="shared" ref="J6" si="2">SUM(J7:K14)</f>
        <v>490161.40800000005</v>
      </c>
      <c r="K6" s="412"/>
      <c r="L6" s="413">
        <f t="shared" ref="L6" si="3">SUM(L7:M14)</f>
        <v>644844.01</v>
      </c>
      <c r="M6" s="414"/>
      <c r="N6" s="413">
        <f t="shared" ref="N6" si="4">SUM(N7:O14)</f>
        <v>522125</v>
      </c>
      <c r="O6" s="414"/>
      <c r="P6" s="35">
        <f>(N6/H6-1)*100</f>
        <v>16.092233217591144</v>
      </c>
      <c r="Q6" s="35">
        <f>(N6/J6-1)*100</f>
        <v>6.5210339856049959</v>
      </c>
      <c r="R6" s="7"/>
      <c r="S6" s="8"/>
    </row>
    <row r="7" spans="1:19" ht="15.75">
      <c r="A7" s="9"/>
      <c r="B7" s="10" t="s">
        <v>21</v>
      </c>
      <c r="C7" s="122">
        <f>'نفقات فعلية 2010'!C48</f>
        <v>241202.315</v>
      </c>
      <c r="D7" s="378">
        <f>'منقح 2011'!C48</f>
        <v>267919.76799999998</v>
      </c>
      <c r="E7" s="379"/>
      <c r="F7" s="378">
        <f>'نفقات فعلية 2011'!C48</f>
        <v>241204.84400000001</v>
      </c>
      <c r="G7" s="379"/>
      <c r="H7" s="380">
        <f>'مصدق 2012'!C51</f>
        <v>277894.10600000003</v>
      </c>
      <c r="I7" s="381"/>
      <c r="J7" s="380">
        <f>'منقح 2012'!C52</f>
        <v>278377.35800000001</v>
      </c>
      <c r="K7" s="381"/>
      <c r="L7" s="350">
        <f>'مقترح 2013'!C52</f>
        <v>323444.11900000001</v>
      </c>
      <c r="M7" s="351"/>
      <c r="N7" s="429">
        <f>متفق2013!C52</f>
        <v>301165</v>
      </c>
      <c r="O7" s="351"/>
      <c r="P7" s="35">
        <f t="shared" ref="P7:P16" si="5">(N7/H7-1)*100</f>
        <v>8.3740149566180264</v>
      </c>
      <c r="Q7" s="35">
        <f t="shared" ref="Q7:Q16" si="6">(N7/J7-1)*100</f>
        <v>8.1858819854163443</v>
      </c>
      <c r="R7" s="7"/>
      <c r="S7" s="377"/>
    </row>
    <row r="8" spans="1:19" ht="15.75">
      <c r="A8" s="11"/>
      <c r="B8" s="10" t="s">
        <v>22</v>
      </c>
      <c r="C8" s="122">
        <f>'نفقات فعلية 2010'!D48</f>
        <v>128744.101</v>
      </c>
      <c r="D8" s="378">
        <f>'منقح 2011'!D48</f>
        <v>155479.67499999999</v>
      </c>
      <c r="E8" s="379"/>
      <c r="F8" s="378">
        <f>'نفقات فعلية 2011'!D48</f>
        <v>142269.016</v>
      </c>
      <c r="G8" s="379"/>
      <c r="H8" s="380">
        <f>'مصدق 2012'!D51</f>
        <v>155989</v>
      </c>
      <c r="I8" s="381"/>
      <c r="J8" s="380">
        <f>'منقح 2012'!D52</f>
        <v>190998.42</v>
      </c>
      <c r="K8" s="381"/>
      <c r="L8" s="350">
        <f>'مقترح 2013'!D52</f>
        <v>267469.73</v>
      </c>
      <c r="M8" s="351"/>
      <c r="N8" s="429">
        <f>متفق2013!D52</f>
        <v>200142</v>
      </c>
      <c r="O8" s="351"/>
      <c r="P8" s="35">
        <f t="shared" si="5"/>
        <v>28.305201007763369</v>
      </c>
      <c r="Q8" s="35">
        <f t="shared" si="6"/>
        <v>4.787254261056173</v>
      </c>
      <c r="R8" s="7"/>
      <c r="S8" s="377"/>
    </row>
    <row r="9" spans="1:19" ht="15.75">
      <c r="A9" s="11"/>
      <c r="B9" s="10" t="s">
        <v>23</v>
      </c>
      <c r="C9" s="122">
        <f>'نفقات فعلية 2010'!E48</f>
        <v>0</v>
      </c>
      <c r="D9" s="378">
        <f>'منقح 2011'!E48</f>
        <v>0</v>
      </c>
      <c r="E9" s="379"/>
      <c r="F9" s="378">
        <f>'نفقات فعلية 2011'!E48</f>
        <v>0</v>
      </c>
      <c r="G9" s="379"/>
      <c r="H9" s="380">
        <f>'مصدق 2012'!E51</f>
        <v>0</v>
      </c>
      <c r="I9" s="381"/>
      <c r="J9" s="380">
        <f>'منقح 2012'!E52</f>
        <v>0</v>
      </c>
      <c r="K9" s="381"/>
      <c r="L9" s="350">
        <f>'مقترح 2013'!E52</f>
        <v>0</v>
      </c>
      <c r="M9" s="351"/>
      <c r="N9" s="429">
        <f>متفق2013!E52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2">
        <f>'نفقات فعلية 2010'!F48</f>
        <v>0</v>
      </c>
      <c r="D10" s="378">
        <f>'منقح 2011'!F48</f>
        <v>0</v>
      </c>
      <c r="E10" s="379"/>
      <c r="F10" s="378">
        <f>'نفقات فعلية 2011'!F48</f>
        <v>0</v>
      </c>
      <c r="G10" s="379"/>
      <c r="H10" s="380">
        <f>'مصدق 2012'!F51</f>
        <v>0</v>
      </c>
      <c r="I10" s="381"/>
      <c r="J10" s="380">
        <f>'منقح 2012'!F52</f>
        <v>0</v>
      </c>
      <c r="K10" s="381"/>
      <c r="L10" s="350">
        <f>'مقترح 2013'!F52</f>
        <v>0</v>
      </c>
      <c r="M10" s="351"/>
      <c r="N10" s="429">
        <f>متفق2013!F52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22">
        <f>'نفقات فعلية 2010'!G48</f>
        <v>0</v>
      </c>
      <c r="D11" s="378">
        <f>'منقح 2011'!G48</f>
        <v>5.85</v>
      </c>
      <c r="E11" s="379"/>
      <c r="F11" s="378">
        <f>'نفقات فعلية 2011'!G48</f>
        <v>5.85</v>
      </c>
      <c r="G11" s="379"/>
      <c r="H11" s="380">
        <f>'مصدق 2012'!G51</f>
        <v>5.85</v>
      </c>
      <c r="I11" s="381"/>
      <c r="J11" s="380">
        <f>'منقح 2012'!G52</f>
        <v>5.85</v>
      </c>
      <c r="K11" s="381"/>
      <c r="L11" s="350">
        <f>'مقترح 2013'!G52</f>
        <v>10.861000000000001</v>
      </c>
      <c r="M11" s="351"/>
      <c r="N11" s="429">
        <f>متفق2013!G52</f>
        <v>6</v>
      </c>
      <c r="O11" s="351"/>
      <c r="P11" s="35">
        <f t="shared" si="5"/>
        <v>2.5641025641025772</v>
      </c>
      <c r="Q11" s="35">
        <f t="shared" si="6"/>
        <v>2.5641025641025772</v>
      </c>
      <c r="R11" s="7"/>
      <c r="S11" s="377"/>
    </row>
    <row r="12" spans="1:19" ht="15.75">
      <c r="A12" s="11"/>
      <c r="B12" s="10" t="s">
        <v>26</v>
      </c>
      <c r="C12" s="122">
        <f>'نفقات فعلية 2010'!H48</f>
        <v>0</v>
      </c>
      <c r="D12" s="378">
        <f>'منقح 2011'!H48</f>
        <v>0</v>
      </c>
      <c r="E12" s="379"/>
      <c r="F12" s="378">
        <f>'نفقات فعلية 2011'!H48</f>
        <v>0</v>
      </c>
      <c r="G12" s="379"/>
      <c r="H12" s="380">
        <f>'مصدق 2012'!H51</f>
        <v>0</v>
      </c>
      <c r="I12" s="381"/>
      <c r="J12" s="380">
        <f>'منقح 2012'!H52</f>
        <v>0</v>
      </c>
      <c r="K12" s="381"/>
      <c r="L12" s="350">
        <f>'مقترح 2013'!H52</f>
        <v>0</v>
      </c>
      <c r="M12" s="351"/>
      <c r="N12" s="429">
        <f>متفق2013!H52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2">
        <f>'نفقات فعلية 2010'!I48</f>
        <v>432.92</v>
      </c>
      <c r="D13" s="378">
        <f>'منقح 2011'!I48</f>
        <v>1000.705</v>
      </c>
      <c r="E13" s="379"/>
      <c r="F13" s="378">
        <f>'نفقات فعلية 2011'!I48</f>
        <v>529.86300000000006</v>
      </c>
      <c r="G13" s="379"/>
      <c r="H13" s="380">
        <f>'مصدق 2012'!I51</f>
        <v>834.2</v>
      </c>
      <c r="I13" s="381"/>
      <c r="J13" s="380">
        <f>'منقح 2012'!I52</f>
        <v>884.78</v>
      </c>
      <c r="K13" s="381"/>
      <c r="L13" s="350">
        <f>'مقترح 2013'!I52</f>
        <v>1258.3</v>
      </c>
      <c r="M13" s="351"/>
      <c r="N13" s="429">
        <f>متفق2013!I52</f>
        <v>917</v>
      </c>
      <c r="O13" s="351"/>
      <c r="P13" s="35">
        <f t="shared" si="5"/>
        <v>9.9256772956125552</v>
      </c>
      <c r="Q13" s="35">
        <f t="shared" si="6"/>
        <v>3.6415832184271801</v>
      </c>
      <c r="R13" s="7"/>
      <c r="S13" s="377"/>
    </row>
    <row r="14" spans="1:19" ht="15.75">
      <c r="A14" s="11"/>
      <c r="B14" s="12" t="s">
        <v>28</v>
      </c>
      <c r="C14" s="122">
        <f>'نفقات فعلية 2010'!J48</f>
        <v>62240.739000000001</v>
      </c>
      <c r="D14" s="378">
        <f>'منقح 2011'!J48</f>
        <v>18342.616000000002</v>
      </c>
      <c r="E14" s="379"/>
      <c r="F14" s="378">
        <f>'نفقات فعلية 2011'!J48</f>
        <v>6169.3990000000003</v>
      </c>
      <c r="G14" s="379"/>
      <c r="H14" s="380">
        <f>'مصدق 2012'!J51</f>
        <v>15027</v>
      </c>
      <c r="I14" s="381"/>
      <c r="J14" s="380">
        <f>'منقح 2012'!J52</f>
        <v>19895</v>
      </c>
      <c r="K14" s="381"/>
      <c r="L14" s="350">
        <f>'مقترح 2013'!J52</f>
        <v>52661</v>
      </c>
      <c r="M14" s="351"/>
      <c r="N14" s="429">
        <f>متفق2013!J52</f>
        <v>19895</v>
      </c>
      <c r="O14" s="351"/>
      <c r="P14" s="35">
        <f t="shared" si="5"/>
        <v>32.395022293205564</v>
      </c>
      <c r="Q14" s="35">
        <f t="shared" si="6"/>
        <v>0</v>
      </c>
      <c r="R14" s="7"/>
      <c r="S14" s="377"/>
    </row>
    <row r="15" spans="1:19" ht="15.75">
      <c r="A15" s="5" t="s">
        <v>29</v>
      </c>
      <c r="B15" s="13" t="s">
        <v>30</v>
      </c>
      <c r="C15" s="121">
        <f>'نفقات فعلية 2010'!N48</f>
        <v>3105.922</v>
      </c>
      <c r="D15" s="382">
        <f>'منقح 2011'!N48</f>
        <v>13500</v>
      </c>
      <c r="E15" s="383"/>
      <c r="F15" s="382">
        <f>'نفقات فعلية 2011'!N48</f>
        <v>939.82899999999995</v>
      </c>
      <c r="G15" s="383"/>
      <c r="H15" s="396">
        <f>'مصدق 2012'!N51</f>
        <v>9100</v>
      </c>
      <c r="I15" s="397"/>
      <c r="J15" s="396">
        <f>'منقح 2012'!N52</f>
        <v>9100</v>
      </c>
      <c r="K15" s="397"/>
      <c r="L15" s="365">
        <f>'مقترح 2013'!N52</f>
        <v>210000</v>
      </c>
      <c r="M15" s="366"/>
      <c r="N15" s="428">
        <f>متفق2013!N52</f>
        <v>45000</v>
      </c>
      <c r="O15" s="366"/>
      <c r="P15" s="35">
        <f t="shared" si="5"/>
        <v>394.50549450549454</v>
      </c>
      <c r="Q15" s="35">
        <f t="shared" si="6"/>
        <v>394.50549450549454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435725.99699999997</v>
      </c>
      <c r="D16" s="411">
        <f>D6+D15</f>
        <v>456248.61399999994</v>
      </c>
      <c r="E16" s="412"/>
      <c r="F16" s="411">
        <f t="shared" ref="F16" si="7">F6+F15</f>
        <v>391118.80099999998</v>
      </c>
      <c r="G16" s="412"/>
      <c r="H16" s="411">
        <f t="shared" ref="H16" si="8">H6+H15</f>
        <v>458850.15600000002</v>
      </c>
      <c r="I16" s="412"/>
      <c r="J16" s="411">
        <f t="shared" ref="J16" si="9">J6+J15</f>
        <v>499261.40800000005</v>
      </c>
      <c r="K16" s="412"/>
      <c r="L16" s="413">
        <f t="shared" ref="L16" si="10">L6+L15</f>
        <v>854844.01</v>
      </c>
      <c r="M16" s="414"/>
      <c r="N16" s="413">
        <f t="shared" ref="N16" si="11">N6+N15</f>
        <v>567125</v>
      </c>
      <c r="O16" s="414"/>
      <c r="P16" s="35">
        <f t="shared" si="5"/>
        <v>23.596994047878226</v>
      </c>
      <c r="Q16" s="35">
        <f t="shared" si="6"/>
        <v>13.592797462927475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19"/>
      <c r="N18" s="119"/>
      <c r="O18" s="119"/>
      <c r="P18" s="119"/>
      <c r="Q18" s="367"/>
      <c r="R18" s="119"/>
      <c r="S18" s="119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19"/>
      <c r="N19" s="119"/>
      <c r="O19" s="119"/>
      <c r="P19" s="119"/>
      <c r="Q19" s="367"/>
      <c r="R19" s="119"/>
      <c r="S19" s="119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0" t="s">
        <v>40</v>
      </c>
      <c r="M20" s="119"/>
      <c r="N20" s="26"/>
      <c r="O20" s="26"/>
      <c r="P20" s="26"/>
      <c r="Q20" s="25"/>
      <c r="R20" s="119"/>
      <c r="S20" s="119"/>
    </row>
    <row r="21" spans="1:19" ht="15.75">
      <c r="A21" s="15" t="s">
        <v>19</v>
      </c>
      <c r="B21" s="343" t="s">
        <v>41</v>
      </c>
      <c r="C21" s="344"/>
      <c r="D21" s="348">
        <f>'ايراد فعلي 2010'!C48</f>
        <v>127.172</v>
      </c>
      <c r="E21" s="349"/>
      <c r="F21" s="350">
        <f>ايرادفعلي2011!C48</f>
        <v>120.51900000000001</v>
      </c>
      <c r="G21" s="351"/>
      <c r="H21" s="350">
        <f>مخطط2012!C48</f>
        <v>271</v>
      </c>
      <c r="I21" s="351"/>
      <c r="J21" s="334">
        <f>مخطط2013!C52</f>
        <v>192.75</v>
      </c>
      <c r="K21" s="335"/>
      <c r="L21" s="36">
        <f>(J21/H21-1)*100</f>
        <v>-28.874538745387458</v>
      </c>
      <c r="M21" s="119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2010'!D48</f>
        <v>0</v>
      </c>
      <c r="E22" s="349"/>
      <c r="F22" s="350">
        <f>ايرادفعلي2011!D48</f>
        <v>0</v>
      </c>
      <c r="G22" s="351"/>
      <c r="H22" s="350">
        <f>مخطط2012!D48</f>
        <v>0</v>
      </c>
      <c r="I22" s="351"/>
      <c r="J22" s="334">
        <f>مخطط2013!D52</f>
        <v>0</v>
      </c>
      <c r="K22" s="335"/>
      <c r="L22" s="36" t="e">
        <f t="shared" ref="L22:L26" si="12">(J22/H22-1)*100</f>
        <v>#DIV/0!</v>
      </c>
      <c r="M22" s="119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2010'!E48</f>
        <v>0</v>
      </c>
      <c r="E23" s="349"/>
      <c r="F23" s="350">
        <f>ايرادفعلي2011!E48</f>
        <v>0</v>
      </c>
      <c r="G23" s="351"/>
      <c r="H23" s="350">
        <f>مخطط2012!E48</f>
        <v>0</v>
      </c>
      <c r="I23" s="351"/>
      <c r="J23" s="334">
        <f>مخطط2013!E52</f>
        <v>0</v>
      </c>
      <c r="K23" s="335"/>
      <c r="L23" s="36" t="e">
        <f t="shared" si="12"/>
        <v>#DIV/0!</v>
      </c>
      <c r="M23" s="119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2010'!F48</f>
        <v>2477.8449999999998</v>
      </c>
      <c r="E24" s="349"/>
      <c r="F24" s="350">
        <f>ايرادفعلي2011!F48</f>
        <v>4289.549</v>
      </c>
      <c r="G24" s="351"/>
      <c r="H24" s="350">
        <f>مخطط2012!F48</f>
        <v>275781.15000000002</v>
      </c>
      <c r="I24" s="351"/>
      <c r="J24" s="334">
        <f>مخطط2013!F52</f>
        <v>290005</v>
      </c>
      <c r="K24" s="335"/>
      <c r="L24" s="36">
        <f t="shared" si="12"/>
        <v>5.1576585274229148</v>
      </c>
      <c r="M24" s="119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2010'!G48</f>
        <v>0</v>
      </c>
      <c r="E25" s="349"/>
      <c r="F25" s="350">
        <f>ايرادفعلي2011!G48</f>
        <v>0</v>
      </c>
      <c r="G25" s="351"/>
      <c r="H25" s="350">
        <f>مخطط2012!G48</f>
        <v>0</v>
      </c>
      <c r="I25" s="351"/>
      <c r="J25" s="334">
        <f>مخطط2013!G52</f>
        <v>0</v>
      </c>
      <c r="K25" s="335"/>
      <c r="L25" s="36" t="e">
        <f t="shared" si="12"/>
        <v>#DIV/0!</v>
      </c>
      <c r="M25" s="119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2605.0169999999998</v>
      </c>
      <c r="E26" s="427"/>
      <c r="F26" s="426">
        <f>SUM(F21:G25)</f>
        <v>4410.0680000000002</v>
      </c>
      <c r="G26" s="427"/>
      <c r="H26" s="426">
        <f>SUM(H21:I25)</f>
        <v>276052.15000000002</v>
      </c>
      <c r="I26" s="427"/>
      <c r="J26" s="426">
        <f>SUM(J21:K25)</f>
        <v>290197.75</v>
      </c>
      <c r="K26" s="427"/>
      <c r="L26" s="36">
        <f t="shared" si="12"/>
        <v>5.1242491681372515</v>
      </c>
      <c r="M26" s="119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>
      <c r="A29" s="420"/>
      <c r="B29" s="421"/>
      <c r="C29" s="422"/>
      <c r="D29" s="148">
        <v>21</v>
      </c>
      <c r="E29" s="148">
        <v>30</v>
      </c>
      <c r="F29" s="148">
        <v>22</v>
      </c>
      <c r="G29" s="148">
        <v>173</v>
      </c>
      <c r="H29" s="148">
        <v>353</v>
      </c>
      <c r="I29" s="148">
        <v>907</v>
      </c>
      <c r="J29" s="148">
        <v>1420</v>
      </c>
      <c r="K29" s="148">
        <v>1887</v>
      </c>
      <c r="L29" s="148">
        <v>4358</v>
      </c>
      <c r="M29" s="149">
        <v>4091</v>
      </c>
      <c r="N29" s="149">
        <v>10034</v>
      </c>
      <c r="O29" s="148">
        <v>2840</v>
      </c>
      <c r="P29" s="162">
        <f>SUM(D29:O29)</f>
        <v>26136</v>
      </c>
      <c r="Q29" s="31"/>
      <c r="R29" s="23"/>
      <c r="S29" s="1"/>
    </row>
    <row r="30" spans="1:19" ht="15">
      <c r="A30" s="21"/>
      <c r="B30" s="21"/>
      <c r="C30" s="22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>
      <c r="A32" s="420"/>
      <c r="B32" s="421"/>
      <c r="C32" s="422"/>
      <c r="D32" s="148">
        <v>21</v>
      </c>
      <c r="E32" s="148">
        <v>35</v>
      </c>
      <c r="F32" s="148">
        <v>27</v>
      </c>
      <c r="G32" s="148">
        <v>180</v>
      </c>
      <c r="H32" s="148">
        <v>371</v>
      </c>
      <c r="I32" s="148">
        <v>908</v>
      </c>
      <c r="J32" s="148">
        <v>1448</v>
      </c>
      <c r="K32" s="148">
        <v>1895</v>
      </c>
      <c r="L32" s="148">
        <v>5280</v>
      </c>
      <c r="M32" s="149">
        <v>4994</v>
      </c>
      <c r="N32" s="149">
        <v>10256</v>
      </c>
      <c r="O32" s="148">
        <v>3027</v>
      </c>
      <c r="P32" s="141">
        <f>SUM(D32:O32)</f>
        <v>28442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رقم(1)2013'!C45</f>
        <v>21</v>
      </c>
      <c r="E35" s="158">
        <f>'جدول رقم(1)2013'!D45</f>
        <v>35</v>
      </c>
      <c r="F35" s="158">
        <f>'جدول رقم(1)2013'!E45</f>
        <v>27</v>
      </c>
      <c r="G35" s="158">
        <f>'جدول رقم(1)2013'!F45</f>
        <v>180</v>
      </c>
      <c r="H35" s="158">
        <f>'جدول رقم(1)2013'!G45</f>
        <v>371</v>
      </c>
      <c r="I35" s="158">
        <f>'جدول رقم(1)2013'!H45</f>
        <v>908</v>
      </c>
      <c r="J35" s="158">
        <f>'جدول رقم(1)2013'!I45</f>
        <v>1448</v>
      </c>
      <c r="K35" s="158">
        <f>'جدول رقم(1)2013'!J45</f>
        <v>1895</v>
      </c>
      <c r="L35" s="158">
        <f>'جدول رقم(1)2013'!K45</f>
        <v>6538</v>
      </c>
      <c r="M35" s="158">
        <f>'جدول رقم(1)2013'!L45</f>
        <v>6259</v>
      </c>
      <c r="N35" s="158">
        <f>'جدول رقم(1)2013'!M45</f>
        <v>10695</v>
      </c>
      <c r="O35" s="158">
        <f>'جدول رقم(1)2013'!N45</f>
        <v>3352</v>
      </c>
      <c r="P35" s="159">
        <f>SUM(D35:O35)</f>
        <v>31729</v>
      </c>
      <c r="Q35" s="31">
        <v>61</v>
      </c>
      <c r="R35" s="1"/>
      <c r="S35" s="24"/>
    </row>
  </sheetData>
  <sheetProtection password="CC06" sheet="1" objects="1" scenarios="1"/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6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219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19"/>
      <c r="S3" s="119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19"/>
      <c r="S4" s="119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19"/>
      <c r="S5" s="119"/>
    </row>
    <row r="6" spans="1:19" ht="15.75">
      <c r="A6" s="5" t="s">
        <v>19</v>
      </c>
      <c r="B6" s="6" t="s">
        <v>20</v>
      </c>
      <c r="C6" s="37">
        <f>SUM(C7:C14)</f>
        <v>4615779.5610000007</v>
      </c>
      <c r="D6" s="411">
        <f>SUM(D7:E14)</f>
        <v>7117709.8280000007</v>
      </c>
      <c r="E6" s="412"/>
      <c r="F6" s="411">
        <f t="shared" ref="F6" si="0">SUM(F7:G14)</f>
        <v>5833657.6640000008</v>
      </c>
      <c r="G6" s="412"/>
      <c r="H6" s="411">
        <f t="shared" ref="H6" si="1">SUM(H7:I14)</f>
        <v>7603235.7079999996</v>
      </c>
      <c r="I6" s="412"/>
      <c r="J6" s="411">
        <f t="shared" ref="J6" si="2">SUM(J7:K14)</f>
        <v>7639107.3849999988</v>
      </c>
      <c r="K6" s="412"/>
      <c r="L6" s="413">
        <f t="shared" ref="L6" si="3">SUM(L7:M14)</f>
        <v>11700884.759000001</v>
      </c>
      <c r="M6" s="414"/>
      <c r="N6" s="413">
        <f t="shared" ref="N6" si="4">SUM(N7:O14)</f>
        <v>7980460</v>
      </c>
      <c r="O6" s="414"/>
      <c r="P6" s="35">
        <f>(N6/H6-1)*100</f>
        <v>4.961365219850955</v>
      </c>
      <c r="Q6" s="35">
        <f>(N6/J6-1)*100</f>
        <v>4.4684882381713198</v>
      </c>
      <c r="R6" s="7"/>
      <c r="S6" s="8"/>
    </row>
    <row r="7" spans="1:19" ht="15.75">
      <c r="A7" s="9"/>
      <c r="B7" s="10" t="s">
        <v>21</v>
      </c>
      <c r="C7" s="122">
        <f>'نفقات فعلية 2010'!C49</f>
        <v>4326848.5750000002</v>
      </c>
      <c r="D7" s="378">
        <f>'منقح 2011'!C49</f>
        <v>6576337.0860000001</v>
      </c>
      <c r="E7" s="379"/>
      <c r="F7" s="378">
        <f>'نفقات فعلية 2011'!C49</f>
        <v>5440519.5590000004</v>
      </c>
      <c r="G7" s="379"/>
      <c r="H7" s="380">
        <f>'مصدق 2012'!C52</f>
        <v>7024061.0650000004</v>
      </c>
      <c r="I7" s="381"/>
      <c r="J7" s="380">
        <f>'منقح 2012'!C53</f>
        <v>7035666.4479999999</v>
      </c>
      <c r="K7" s="381"/>
      <c r="L7" s="350">
        <f>'مقترح 2013'!C53</f>
        <v>7888426.2910000002</v>
      </c>
      <c r="M7" s="351"/>
      <c r="N7" s="429">
        <f>متفق2013!C53</f>
        <v>7213647</v>
      </c>
      <c r="O7" s="351"/>
      <c r="P7" s="35">
        <f t="shared" ref="P7:P16" si="5">(N7/H7-1)*100</f>
        <v>2.6990929213967396</v>
      </c>
      <c r="Q7" s="35">
        <f t="shared" ref="Q7:Q16" si="6">(N7/J7-1)*100</f>
        <v>2.5296900203475969</v>
      </c>
      <c r="R7" s="7"/>
      <c r="S7" s="377"/>
    </row>
    <row r="8" spans="1:19" ht="15.75">
      <c r="A8" s="11"/>
      <c r="B8" s="10" t="s">
        <v>22</v>
      </c>
      <c r="C8" s="122">
        <f>'نفقات فعلية 2010'!D49</f>
        <v>249889.97700000001</v>
      </c>
      <c r="D8" s="378">
        <f>'منقح 2011'!D49</f>
        <v>364830.88699999999</v>
      </c>
      <c r="E8" s="379"/>
      <c r="F8" s="378">
        <f>'نفقات فعلية 2011'!D49</f>
        <v>284110.66399999999</v>
      </c>
      <c r="G8" s="379"/>
      <c r="H8" s="380">
        <f>'مصدق 2012'!D52</f>
        <v>369239.75</v>
      </c>
      <c r="I8" s="381"/>
      <c r="J8" s="380">
        <f>'منقح 2012'!D53</f>
        <v>374031.82799999998</v>
      </c>
      <c r="K8" s="381"/>
      <c r="L8" s="350">
        <f>'مقترح 2013'!D53</f>
        <v>3240486.7340000002</v>
      </c>
      <c r="M8" s="351"/>
      <c r="N8" s="429">
        <f>متفق2013!D53</f>
        <v>477321</v>
      </c>
      <c r="O8" s="351"/>
      <c r="P8" s="35">
        <f t="shared" si="5"/>
        <v>29.271293245107</v>
      </c>
      <c r="Q8" s="35">
        <f t="shared" si="6"/>
        <v>27.615075581214988</v>
      </c>
      <c r="R8" s="7"/>
      <c r="S8" s="377"/>
    </row>
    <row r="9" spans="1:19" ht="15.75">
      <c r="A9" s="11"/>
      <c r="B9" s="10" t="s">
        <v>23</v>
      </c>
      <c r="C9" s="122">
        <f>'نفقات فعلية 2010'!E49</f>
        <v>0</v>
      </c>
      <c r="D9" s="378">
        <f>'منقح 2011'!E49</f>
        <v>0</v>
      </c>
      <c r="E9" s="379"/>
      <c r="F9" s="378">
        <f>'نفقات فعلية 2011'!E49</f>
        <v>0</v>
      </c>
      <c r="G9" s="379"/>
      <c r="H9" s="380">
        <f>'مصدق 2012'!E52</f>
        <v>0</v>
      </c>
      <c r="I9" s="381"/>
      <c r="J9" s="380">
        <f>'منقح 2012'!E53</f>
        <v>0</v>
      </c>
      <c r="K9" s="381"/>
      <c r="L9" s="350">
        <f>'مقترح 2013'!E53</f>
        <v>0</v>
      </c>
      <c r="M9" s="351"/>
      <c r="N9" s="429">
        <f>متفق2013!E53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2">
        <f>'نفقات فعلية 2010'!F49</f>
        <v>0</v>
      </c>
      <c r="D10" s="378">
        <f>'منقح 2011'!F49</f>
        <v>1185.3989999999999</v>
      </c>
      <c r="E10" s="379"/>
      <c r="F10" s="378">
        <f>'نفقات فعلية 2011'!F49</f>
        <v>1185.3989999999999</v>
      </c>
      <c r="G10" s="379"/>
      <c r="H10" s="380">
        <f>'مصدق 2012'!F52</f>
        <v>0</v>
      </c>
      <c r="I10" s="381"/>
      <c r="J10" s="380">
        <f>'منقح 2012'!F53</f>
        <v>0</v>
      </c>
      <c r="K10" s="381"/>
      <c r="L10" s="350">
        <f>'مقترح 2013'!F53</f>
        <v>0</v>
      </c>
      <c r="M10" s="351"/>
      <c r="N10" s="429">
        <f>متفق2013!F53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22">
        <f>'نفقات فعلية 2010'!G49</f>
        <v>148.131</v>
      </c>
      <c r="D11" s="378">
        <f>'منقح 2011'!G49</f>
        <v>3029.53</v>
      </c>
      <c r="E11" s="379"/>
      <c r="F11" s="378">
        <f>'نفقات فعلية 2011'!G49</f>
        <v>2532.7979999999998</v>
      </c>
      <c r="G11" s="379"/>
      <c r="H11" s="380">
        <f>'مصدق 2012'!G52</f>
        <v>5955.5829999999996</v>
      </c>
      <c r="I11" s="381"/>
      <c r="J11" s="380">
        <f>'منقح 2012'!G53</f>
        <v>5955.5829999999996</v>
      </c>
      <c r="K11" s="381"/>
      <c r="L11" s="350">
        <f>'مقترح 2013'!G53</f>
        <v>5955.5829999999996</v>
      </c>
      <c r="M11" s="351"/>
      <c r="N11" s="429">
        <f>متفق2013!G53</f>
        <v>5579</v>
      </c>
      <c r="O11" s="351"/>
      <c r="P11" s="35">
        <f t="shared" si="5"/>
        <v>-6.3231928763313299</v>
      </c>
      <c r="Q11" s="35">
        <f t="shared" si="6"/>
        <v>-6.3231928763313299</v>
      </c>
      <c r="R11" s="7"/>
      <c r="S11" s="377"/>
    </row>
    <row r="12" spans="1:19" ht="15.75">
      <c r="A12" s="11"/>
      <c r="B12" s="10" t="s">
        <v>26</v>
      </c>
      <c r="C12" s="122">
        <f>'نفقات فعلية 2010'!H49</f>
        <v>0</v>
      </c>
      <c r="D12" s="378">
        <f>'منقح 2011'!H49</f>
        <v>0</v>
      </c>
      <c r="E12" s="379"/>
      <c r="F12" s="378">
        <f>'نفقات فعلية 2011'!H49</f>
        <v>0</v>
      </c>
      <c r="G12" s="379"/>
      <c r="H12" s="380">
        <f>'مصدق 2012'!H52</f>
        <v>0</v>
      </c>
      <c r="I12" s="381"/>
      <c r="J12" s="380">
        <f>'منقح 2012'!H53</f>
        <v>0</v>
      </c>
      <c r="K12" s="381"/>
      <c r="L12" s="350">
        <f>'مقترح 2013'!H53</f>
        <v>0</v>
      </c>
      <c r="M12" s="351"/>
      <c r="N12" s="429">
        <f>متفق2013!H53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2">
        <f>'نفقات فعلية 2010'!I49</f>
        <v>7316.3360000000002</v>
      </c>
      <c r="D13" s="378">
        <f>'منقح 2011'!I49</f>
        <v>12006.136</v>
      </c>
      <c r="E13" s="379"/>
      <c r="F13" s="378">
        <f>'نفقات فعلية 2011'!I49</f>
        <v>9352.2890000000007</v>
      </c>
      <c r="G13" s="379"/>
      <c r="H13" s="380">
        <f>'مصدق 2012'!I52</f>
        <v>23974.25</v>
      </c>
      <c r="I13" s="381"/>
      <c r="J13" s="380">
        <f>'منقح 2012'!I53</f>
        <v>21378.773000000001</v>
      </c>
      <c r="K13" s="381"/>
      <c r="L13" s="350">
        <f>'مقترح 2013'!I53</f>
        <v>54558.010999999999</v>
      </c>
      <c r="M13" s="351"/>
      <c r="N13" s="429">
        <f>متفق2013!I53</f>
        <v>23913</v>
      </c>
      <c r="O13" s="351"/>
      <c r="P13" s="35">
        <f t="shared" si="5"/>
        <v>-0.25548244470630088</v>
      </c>
      <c r="Q13" s="35">
        <f t="shared" si="6"/>
        <v>11.853940354762171</v>
      </c>
      <c r="R13" s="7"/>
      <c r="S13" s="377"/>
    </row>
    <row r="14" spans="1:19" ht="15.75">
      <c r="A14" s="11"/>
      <c r="B14" s="12" t="s">
        <v>28</v>
      </c>
      <c r="C14" s="122">
        <f>'نفقات فعلية 2010'!J49</f>
        <v>31576.542000000001</v>
      </c>
      <c r="D14" s="378">
        <f>'منقح 2011'!J49</f>
        <v>160320.79</v>
      </c>
      <c r="E14" s="379"/>
      <c r="F14" s="378">
        <f>'نفقات فعلية 2011'!J49</f>
        <v>95956.955000000002</v>
      </c>
      <c r="G14" s="379"/>
      <c r="H14" s="380">
        <f>'مصدق 2012'!J52</f>
        <v>180005.06</v>
      </c>
      <c r="I14" s="381"/>
      <c r="J14" s="380">
        <f>'منقح 2012'!J53</f>
        <v>202074.753</v>
      </c>
      <c r="K14" s="381"/>
      <c r="L14" s="350">
        <f>'مقترح 2013'!J53</f>
        <v>511458.14</v>
      </c>
      <c r="M14" s="351"/>
      <c r="N14" s="429">
        <f>متفق2013!J53</f>
        <v>260000</v>
      </c>
      <c r="O14" s="351"/>
      <c r="P14" s="35">
        <f t="shared" si="5"/>
        <v>44.440384064759073</v>
      </c>
      <c r="Q14" s="35">
        <f t="shared" si="6"/>
        <v>28.665256861652576</v>
      </c>
      <c r="R14" s="7"/>
      <c r="S14" s="377"/>
    </row>
    <row r="15" spans="1:19" ht="15.75">
      <c r="A15" s="5" t="s">
        <v>29</v>
      </c>
      <c r="B15" s="13" t="s">
        <v>30</v>
      </c>
      <c r="C15" s="121">
        <f>'نفقات فعلية 2010'!N49</f>
        <v>51434.661</v>
      </c>
      <c r="D15" s="382">
        <f>'منقح 2011'!N49</f>
        <v>794555.90399999998</v>
      </c>
      <c r="E15" s="383"/>
      <c r="F15" s="382">
        <f>'نفقات فعلية 2011'!N49</f>
        <v>42486.372000000003</v>
      </c>
      <c r="G15" s="383"/>
      <c r="H15" s="396">
        <f>'مصدق 2012'!N52</f>
        <v>455000</v>
      </c>
      <c r="I15" s="397"/>
      <c r="J15" s="396">
        <f>'منقح 2012'!N53</f>
        <v>880940.58200000005</v>
      </c>
      <c r="K15" s="397"/>
      <c r="L15" s="365">
        <f>'مقترح 2013'!N53</f>
        <v>960600</v>
      </c>
      <c r="M15" s="366"/>
      <c r="N15" s="428">
        <f>متفق2013!N53</f>
        <v>830600</v>
      </c>
      <c r="O15" s="366"/>
      <c r="P15" s="35">
        <f t="shared" si="5"/>
        <v>82.549450549450555</v>
      </c>
      <c r="Q15" s="35">
        <f t="shared" si="6"/>
        <v>-5.7144128705833737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4667214.222000001</v>
      </c>
      <c r="D16" s="411">
        <f>D6+D15</f>
        <v>7912265.7320000008</v>
      </c>
      <c r="E16" s="412"/>
      <c r="F16" s="411">
        <f t="shared" ref="F16" si="7">F6+F15</f>
        <v>5876144.0360000012</v>
      </c>
      <c r="G16" s="412"/>
      <c r="H16" s="411">
        <f t="shared" ref="H16" si="8">H6+H15</f>
        <v>8058235.7079999996</v>
      </c>
      <c r="I16" s="412"/>
      <c r="J16" s="411">
        <f t="shared" ref="J16" si="9">J6+J15</f>
        <v>8520047.9669999983</v>
      </c>
      <c r="K16" s="412"/>
      <c r="L16" s="413">
        <f t="shared" ref="L16" si="10">L6+L15</f>
        <v>12661484.759000001</v>
      </c>
      <c r="M16" s="414"/>
      <c r="N16" s="413">
        <f t="shared" ref="N16" si="11">N6+N15</f>
        <v>8811060</v>
      </c>
      <c r="O16" s="414"/>
      <c r="P16" s="35">
        <f t="shared" si="5"/>
        <v>9.3422967418614675</v>
      </c>
      <c r="Q16" s="35">
        <f t="shared" si="6"/>
        <v>3.4156149604691821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19"/>
      <c r="N18" s="119"/>
      <c r="O18" s="119"/>
      <c r="P18" s="119"/>
      <c r="Q18" s="367"/>
      <c r="R18" s="119"/>
      <c r="S18" s="119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19"/>
      <c r="N19" s="119"/>
      <c r="O19" s="119"/>
      <c r="P19" s="119"/>
      <c r="Q19" s="367"/>
      <c r="R19" s="119"/>
      <c r="S19" s="119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0" t="s">
        <v>40</v>
      </c>
      <c r="M20" s="119"/>
      <c r="N20" s="26"/>
      <c r="O20" s="26"/>
      <c r="P20" s="26"/>
      <c r="Q20" s="25"/>
      <c r="R20" s="119"/>
      <c r="S20" s="119"/>
    </row>
    <row r="21" spans="1:19" ht="15.75">
      <c r="A21" s="15" t="s">
        <v>19</v>
      </c>
      <c r="B21" s="343" t="s">
        <v>41</v>
      </c>
      <c r="C21" s="344"/>
      <c r="D21" s="348">
        <f>'ايراد فعلي 2010'!C49</f>
        <v>6452.7719999999999</v>
      </c>
      <c r="E21" s="349"/>
      <c r="F21" s="350">
        <f>ايرادفعلي2011!C49</f>
        <v>16930.620999999999</v>
      </c>
      <c r="G21" s="351"/>
      <c r="H21" s="350">
        <f>مخطط2012!C49</f>
        <v>20186.3</v>
      </c>
      <c r="I21" s="351"/>
      <c r="J21" s="334">
        <f>مخطط2013!C53</f>
        <v>18240</v>
      </c>
      <c r="K21" s="335"/>
      <c r="L21" s="36">
        <f>(J21/H21-1)*100</f>
        <v>-9.6416876792676192</v>
      </c>
      <c r="M21" s="119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2010'!D49</f>
        <v>0</v>
      </c>
      <c r="E22" s="349"/>
      <c r="F22" s="350">
        <f>ايرادفعلي2011!D49</f>
        <v>0</v>
      </c>
      <c r="G22" s="351"/>
      <c r="H22" s="350">
        <f>مخطط2012!D49</f>
        <v>0</v>
      </c>
      <c r="I22" s="351"/>
      <c r="J22" s="334">
        <f>مخطط2013!D53</f>
        <v>0</v>
      </c>
      <c r="K22" s="335"/>
      <c r="L22" s="36" t="e">
        <f t="shared" ref="L22:L26" si="12">(J22/H22-1)*100</f>
        <v>#DIV/0!</v>
      </c>
      <c r="M22" s="119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2010'!E49</f>
        <v>0</v>
      </c>
      <c r="E23" s="349"/>
      <c r="F23" s="350">
        <f>ايرادفعلي2011!E49</f>
        <v>0</v>
      </c>
      <c r="G23" s="351"/>
      <c r="H23" s="350">
        <f>مخطط2012!E49</f>
        <v>0</v>
      </c>
      <c r="I23" s="351"/>
      <c r="J23" s="334">
        <f>مخطط2013!E53</f>
        <v>0</v>
      </c>
      <c r="K23" s="335"/>
      <c r="L23" s="36" t="e">
        <f t="shared" si="12"/>
        <v>#DIV/0!</v>
      </c>
      <c r="M23" s="119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2010'!F49</f>
        <v>12894.438</v>
      </c>
      <c r="E24" s="349"/>
      <c r="F24" s="350">
        <f>ايرادفعلي2011!F49</f>
        <v>21937.87</v>
      </c>
      <c r="G24" s="351"/>
      <c r="H24" s="350">
        <f>مخطط2012!F49</f>
        <v>10547.45</v>
      </c>
      <c r="I24" s="351"/>
      <c r="J24" s="334">
        <f>مخطط2013!F53</f>
        <v>14766.945</v>
      </c>
      <c r="K24" s="335"/>
      <c r="L24" s="36">
        <f t="shared" si="12"/>
        <v>40.004882696765563</v>
      </c>
      <c r="M24" s="119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2010'!G49</f>
        <v>45.999000000000002</v>
      </c>
      <c r="E25" s="349"/>
      <c r="F25" s="350">
        <f>ايرادفعلي2011!G49</f>
        <v>27.22</v>
      </c>
      <c r="G25" s="351"/>
      <c r="H25" s="350">
        <f>مخطط2012!G49</f>
        <v>25</v>
      </c>
      <c r="I25" s="351"/>
      <c r="J25" s="334">
        <f>مخطط2013!G53</f>
        <v>50</v>
      </c>
      <c r="K25" s="335"/>
      <c r="L25" s="36">
        <f t="shared" si="12"/>
        <v>100</v>
      </c>
      <c r="M25" s="119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19393.208999999999</v>
      </c>
      <c r="E26" s="427"/>
      <c r="F26" s="426">
        <f>SUM(F21:G25)</f>
        <v>38895.710999999996</v>
      </c>
      <c r="G26" s="427"/>
      <c r="H26" s="426">
        <f>SUM(H21:I25)</f>
        <v>30758.75</v>
      </c>
      <c r="I26" s="427"/>
      <c r="J26" s="426">
        <f>SUM(J21:K25)</f>
        <v>33056.945</v>
      </c>
      <c r="K26" s="427"/>
      <c r="L26" s="36">
        <f t="shared" si="12"/>
        <v>7.4716787905880322</v>
      </c>
      <c r="M26" s="119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>
      <c r="A29" s="420"/>
      <c r="B29" s="421"/>
      <c r="C29" s="422"/>
      <c r="D29" s="148">
        <v>5</v>
      </c>
      <c r="E29" s="148">
        <v>41</v>
      </c>
      <c r="F29" s="148">
        <v>150</v>
      </c>
      <c r="G29" s="148">
        <v>1978</v>
      </c>
      <c r="H29" s="148">
        <v>34545</v>
      </c>
      <c r="I29" s="148">
        <v>48106</v>
      </c>
      <c r="J29" s="148">
        <v>69153</v>
      </c>
      <c r="K29" s="148">
        <v>70015</v>
      </c>
      <c r="L29" s="148">
        <v>176778</v>
      </c>
      <c r="M29" s="149">
        <v>114064</v>
      </c>
      <c r="N29" s="149">
        <v>30477</v>
      </c>
      <c r="O29" s="148">
        <v>20852</v>
      </c>
      <c r="P29" s="162">
        <f>SUM(D29:O29)</f>
        <v>566164</v>
      </c>
      <c r="Q29" s="31"/>
      <c r="R29" s="23"/>
      <c r="S29" s="1"/>
    </row>
    <row r="30" spans="1:19" ht="15">
      <c r="A30" s="21"/>
      <c r="B30" s="21"/>
      <c r="C30" s="22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>
      <c r="A32" s="420"/>
      <c r="B32" s="421"/>
      <c r="C32" s="422"/>
      <c r="D32" s="148">
        <v>5</v>
      </c>
      <c r="E32" s="148">
        <v>41</v>
      </c>
      <c r="F32" s="148">
        <v>150</v>
      </c>
      <c r="G32" s="148">
        <v>1978</v>
      </c>
      <c r="H32" s="148">
        <v>34545</v>
      </c>
      <c r="I32" s="148">
        <v>48106</v>
      </c>
      <c r="J32" s="148">
        <v>69153</v>
      </c>
      <c r="K32" s="148">
        <v>70015</v>
      </c>
      <c r="L32" s="148">
        <v>186778</v>
      </c>
      <c r="M32" s="149">
        <v>114064</v>
      </c>
      <c r="N32" s="149">
        <v>35477</v>
      </c>
      <c r="O32" s="148">
        <v>40852</v>
      </c>
      <c r="P32" s="141">
        <f>SUM(D32:O32)</f>
        <v>601164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رقم(1)2013'!C46</f>
        <v>6</v>
      </c>
      <c r="E35" s="158">
        <f>'جدول رقم(1)2013'!D46</f>
        <v>41</v>
      </c>
      <c r="F35" s="158">
        <f>'جدول رقم(1)2013'!E46</f>
        <v>17106</v>
      </c>
      <c r="G35" s="158">
        <f>'جدول رقم(1)2013'!F46</f>
        <v>59505</v>
      </c>
      <c r="H35" s="158">
        <f>'جدول رقم(1)2013'!G46</f>
        <v>53979</v>
      </c>
      <c r="I35" s="158">
        <f>'جدول رقم(1)2013'!H46</f>
        <v>79506</v>
      </c>
      <c r="J35" s="158">
        <f>'جدول رقم(1)2013'!I46</f>
        <v>82695</v>
      </c>
      <c r="K35" s="158">
        <f>'جدول رقم(1)2013'!J46</f>
        <v>68321</v>
      </c>
      <c r="L35" s="158">
        <f>'جدول رقم(1)2013'!K46</f>
        <v>117951</v>
      </c>
      <c r="M35" s="158">
        <f>'جدول رقم(1)2013'!L46</f>
        <v>77824</v>
      </c>
      <c r="N35" s="158">
        <f>'جدول رقم(1)2013'!M46</f>
        <v>23615</v>
      </c>
      <c r="O35" s="158">
        <f>'جدول رقم(1)2013'!N46</f>
        <v>64064</v>
      </c>
      <c r="P35" s="159">
        <f>SUM(D35:O35)</f>
        <v>644613</v>
      </c>
      <c r="Q35" s="31">
        <v>62</v>
      </c>
      <c r="R35" s="1"/>
      <c r="S35" s="24"/>
    </row>
  </sheetData>
  <sheetProtection password="CC06" sheet="1" objects="1" scenarios="1"/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6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220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19"/>
      <c r="S3" s="119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19"/>
      <c r="S4" s="119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19"/>
      <c r="S5" s="119"/>
    </row>
    <row r="6" spans="1:19" ht="15.75">
      <c r="A6" s="5" t="s">
        <v>19</v>
      </c>
      <c r="B6" s="6" t="s">
        <v>20</v>
      </c>
      <c r="C6" s="37">
        <f>SUM(C7:C14)</f>
        <v>76667.19</v>
      </c>
      <c r="D6" s="411">
        <f>SUM(D7:E14)</f>
        <v>104894.47199999999</v>
      </c>
      <c r="E6" s="412"/>
      <c r="F6" s="411">
        <f t="shared" ref="F6" si="0">SUM(F7:G14)</f>
        <v>87007.265999999989</v>
      </c>
      <c r="G6" s="412"/>
      <c r="H6" s="411">
        <f t="shared" ref="H6" si="1">SUM(H7:I14)</f>
        <v>131071.31</v>
      </c>
      <c r="I6" s="412"/>
      <c r="J6" s="411">
        <f t="shared" ref="J6" si="2">SUM(J7:K14)</f>
        <v>132609.859</v>
      </c>
      <c r="K6" s="412"/>
      <c r="L6" s="413">
        <f t="shared" ref="L6" si="3">SUM(L7:M14)</f>
        <v>176269.83199999999</v>
      </c>
      <c r="M6" s="414"/>
      <c r="N6" s="413">
        <f t="shared" ref="N6" si="4">SUM(N7:O14)</f>
        <v>133478</v>
      </c>
      <c r="O6" s="414"/>
      <c r="P6" s="35">
        <f>(N6/H6-1)*100</f>
        <v>1.8361684185501881</v>
      </c>
      <c r="Q6" s="35">
        <f>(N6/J6-1)*100</f>
        <v>0.65465796174324353</v>
      </c>
      <c r="R6" s="7"/>
      <c r="S6" s="8"/>
    </row>
    <row r="7" spans="1:19" ht="15.75">
      <c r="A7" s="9"/>
      <c r="B7" s="10" t="s">
        <v>21</v>
      </c>
      <c r="C7" s="122">
        <f>'نفقات فعلية 2010'!C50</f>
        <v>31617.23</v>
      </c>
      <c r="D7" s="378">
        <f>'منقح 2011'!C50</f>
        <v>42138.87</v>
      </c>
      <c r="E7" s="379"/>
      <c r="F7" s="378">
        <f>'نفقات فعلية 2011'!C50</f>
        <v>35555.24</v>
      </c>
      <c r="G7" s="379"/>
      <c r="H7" s="380">
        <f>'مصدق 2012'!C53</f>
        <v>47164.06</v>
      </c>
      <c r="I7" s="381"/>
      <c r="J7" s="380">
        <f>'منقح 2012'!C54</f>
        <v>49202.61</v>
      </c>
      <c r="K7" s="381"/>
      <c r="L7" s="350">
        <f>'مقترح 2013'!C54</f>
        <v>61964.781999999999</v>
      </c>
      <c r="M7" s="351"/>
      <c r="N7" s="429">
        <f>متفق2013!C54</f>
        <v>53804</v>
      </c>
      <c r="O7" s="351"/>
      <c r="P7" s="35">
        <f t="shared" ref="P7:P16" si="5">(N7/H7-1)*100</f>
        <v>14.078389349856657</v>
      </c>
      <c r="Q7" s="35">
        <f t="shared" ref="Q7:Q16" si="6">(N7/J7-1)*100</f>
        <v>9.3519225910983153</v>
      </c>
      <c r="R7" s="7"/>
      <c r="S7" s="377"/>
    </row>
    <row r="8" spans="1:19" ht="15.75">
      <c r="A8" s="11"/>
      <c r="B8" s="10" t="s">
        <v>22</v>
      </c>
      <c r="C8" s="122">
        <f>'نفقات فعلية 2010'!D50</f>
        <v>17889.949000000001</v>
      </c>
      <c r="D8" s="378">
        <f>'منقح 2011'!D50</f>
        <v>25443.97</v>
      </c>
      <c r="E8" s="379"/>
      <c r="F8" s="378">
        <f>'نفقات فعلية 2011'!D50</f>
        <v>17738.573</v>
      </c>
      <c r="G8" s="379"/>
      <c r="H8" s="380">
        <f>'مصدق 2012'!D53</f>
        <v>26000</v>
      </c>
      <c r="I8" s="381"/>
      <c r="J8" s="380">
        <f>'منقح 2012'!D54</f>
        <v>25989.612000000001</v>
      </c>
      <c r="K8" s="381"/>
      <c r="L8" s="350">
        <f>'مقترح 2013'!D54</f>
        <v>42284.55</v>
      </c>
      <c r="M8" s="351"/>
      <c r="N8" s="429">
        <f>متفق2013!D54</f>
        <v>21755</v>
      </c>
      <c r="O8" s="351"/>
      <c r="P8" s="35">
        <f t="shared" si="5"/>
        <v>-16.326923076923073</v>
      </c>
      <c r="Q8" s="35">
        <f t="shared" si="6"/>
        <v>-16.293479102342889</v>
      </c>
      <c r="R8" s="7"/>
      <c r="S8" s="377"/>
    </row>
    <row r="9" spans="1:19" ht="15.75">
      <c r="A9" s="11"/>
      <c r="B9" s="10" t="s">
        <v>23</v>
      </c>
      <c r="C9" s="122">
        <f>'نفقات فعلية 2010'!E50</f>
        <v>0</v>
      </c>
      <c r="D9" s="378">
        <f>'منقح 2011'!E50</f>
        <v>0</v>
      </c>
      <c r="E9" s="379"/>
      <c r="F9" s="378">
        <f>'نفقات فعلية 2011'!E50</f>
        <v>0</v>
      </c>
      <c r="G9" s="379"/>
      <c r="H9" s="380">
        <f>'مصدق 2012'!E53</f>
        <v>0</v>
      </c>
      <c r="I9" s="381"/>
      <c r="J9" s="380">
        <f>'منقح 2012'!E54</f>
        <v>0</v>
      </c>
      <c r="K9" s="381"/>
      <c r="L9" s="350">
        <f>'مقترح 2013'!E54</f>
        <v>0</v>
      </c>
      <c r="M9" s="351"/>
      <c r="N9" s="429">
        <f>متفق2013!E54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2">
        <f>'نفقات فعلية 2010'!F50</f>
        <v>0</v>
      </c>
      <c r="D10" s="378">
        <f>'منقح 2011'!F50</f>
        <v>0</v>
      </c>
      <c r="E10" s="379"/>
      <c r="F10" s="378">
        <f>'نفقات فعلية 2011'!F50</f>
        <v>0</v>
      </c>
      <c r="G10" s="379"/>
      <c r="H10" s="380">
        <f>'مصدق 2012'!F53</f>
        <v>0</v>
      </c>
      <c r="I10" s="381"/>
      <c r="J10" s="380">
        <f>'منقح 2012'!F54</f>
        <v>0</v>
      </c>
      <c r="K10" s="381"/>
      <c r="L10" s="350">
        <f>'مقترح 2013'!F54</f>
        <v>0</v>
      </c>
      <c r="M10" s="351"/>
      <c r="N10" s="429">
        <f>متفق2013!F54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22">
        <f>'نفقات فعلية 2010'!G50</f>
        <v>0</v>
      </c>
      <c r="D11" s="378">
        <f>'منقح 2011'!G50</f>
        <v>448.51299999999998</v>
      </c>
      <c r="E11" s="379"/>
      <c r="F11" s="378">
        <f>'نفقات فعلية 2011'!G50</f>
        <v>391.20100000000002</v>
      </c>
      <c r="G11" s="379"/>
      <c r="H11" s="380">
        <f>'مصدق 2012'!G53</f>
        <v>117</v>
      </c>
      <c r="I11" s="381"/>
      <c r="J11" s="380">
        <f>'منقح 2012'!G54</f>
        <v>127.387</v>
      </c>
      <c r="K11" s="381"/>
      <c r="L11" s="350">
        <f>'مقترح 2013'!G54</f>
        <v>200</v>
      </c>
      <c r="M11" s="351"/>
      <c r="N11" s="429">
        <f>متفق2013!G54</f>
        <v>128</v>
      </c>
      <c r="O11" s="351"/>
      <c r="P11" s="35">
        <f t="shared" si="5"/>
        <v>9.4017094017094127</v>
      </c>
      <c r="Q11" s="35">
        <f t="shared" si="6"/>
        <v>0.48121079859011484</v>
      </c>
      <c r="R11" s="7"/>
      <c r="S11" s="377"/>
    </row>
    <row r="12" spans="1:19" ht="15.75">
      <c r="A12" s="11"/>
      <c r="B12" s="10" t="s">
        <v>26</v>
      </c>
      <c r="C12" s="122">
        <f>'نفقات فعلية 2010'!H50</f>
        <v>0</v>
      </c>
      <c r="D12" s="378">
        <f>'منقح 2011'!H50</f>
        <v>0</v>
      </c>
      <c r="E12" s="379"/>
      <c r="F12" s="378">
        <f>'نفقات فعلية 2011'!H50</f>
        <v>0</v>
      </c>
      <c r="G12" s="379"/>
      <c r="H12" s="380">
        <f>'مصدق 2012'!H53</f>
        <v>0</v>
      </c>
      <c r="I12" s="381"/>
      <c r="J12" s="380">
        <f>'منقح 2012'!H54</f>
        <v>0</v>
      </c>
      <c r="K12" s="381"/>
      <c r="L12" s="350">
        <f>'مقترح 2013'!H54</f>
        <v>0</v>
      </c>
      <c r="M12" s="351"/>
      <c r="N12" s="429">
        <f>متفق2013!H54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2">
        <f>'نفقات فعلية 2010'!I50</f>
        <v>25041.52</v>
      </c>
      <c r="D13" s="378">
        <f>'منقح 2011'!I50</f>
        <v>31117.919000000002</v>
      </c>
      <c r="E13" s="379"/>
      <c r="F13" s="378">
        <f>'نفقات فعلية 2011'!I50</f>
        <v>29653.613000000001</v>
      </c>
      <c r="G13" s="379"/>
      <c r="H13" s="380">
        <f>'مصدق 2012'!I53</f>
        <v>53617</v>
      </c>
      <c r="I13" s="381"/>
      <c r="J13" s="380">
        <f>'منقح 2012'!I54</f>
        <v>53117</v>
      </c>
      <c r="K13" s="381"/>
      <c r="L13" s="350">
        <f>'مقترح 2013'!I54</f>
        <v>62245</v>
      </c>
      <c r="M13" s="351"/>
      <c r="N13" s="429">
        <f>متفق2013!I54</f>
        <v>53617</v>
      </c>
      <c r="O13" s="351"/>
      <c r="P13" s="35">
        <f t="shared" si="5"/>
        <v>0</v>
      </c>
      <c r="Q13" s="35">
        <f t="shared" si="6"/>
        <v>0.94131822203813442</v>
      </c>
      <c r="R13" s="7"/>
      <c r="S13" s="377"/>
    </row>
    <row r="14" spans="1:19" ht="15.75">
      <c r="A14" s="11"/>
      <c r="B14" s="12" t="s">
        <v>28</v>
      </c>
      <c r="C14" s="122">
        <f>'نفقات فعلية 2010'!J50</f>
        <v>2118.491</v>
      </c>
      <c r="D14" s="378">
        <f>'منقح 2011'!J50</f>
        <v>5745.2</v>
      </c>
      <c r="E14" s="379"/>
      <c r="F14" s="378">
        <f>'نفقات فعلية 2011'!J50</f>
        <v>3668.6390000000001</v>
      </c>
      <c r="G14" s="379"/>
      <c r="H14" s="380">
        <f>'مصدق 2012'!J53</f>
        <v>4173.25</v>
      </c>
      <c r="I14" s="381"/>
      <c r="J14" s="380">
        <f>'منقح 2012'!J54</f>
        <v>4173.25</v>
      </c>
      <c r="K14" s="381"/>
      <c r="L14" s="350">
        <f>'مقترح 2013'!J54</f>
        <v>9575.5</v>
      </c>
      <c r="M14" s="351"/>
      <c r="N14" s="429">
        <f>متفق2013!J54</f>
        <v>4174</v>
      </c>
      <c r="O14" s="351"/>
      <c r="P14" s="35">
        <f t="shared" si="5"/>
        <v>1.7971604864319701E-2</v>
      </c>
      <c r="Q14" s="35">
        <f t="shared" si="6"/>
        <v>1.7971604864319701E-2</v>
      </c>
      <c r="R14" s="7"/>
      <c r="S14" s="377"/>
    </row>
    <row r="15" spans="1:19" ht="15.75">
      <c r="A15" s="5" t="s">
        <v>29</v>
      </c>
      <c r="B15" s="13" t="s">
        <v>30</v>
      </c>
      <c r="C15" s="121">
        <f>'نفقات فعلية 2010'!N50</f>
        <v>408558.13500000001</v>
      </c>
      <c r="D15" s="382">
        <f>'منقح 2011'!N50</f>
        <v>896743.52500000002</v>
      </c>
      <c r="E15" s="383"/>
      <c r="F15" s="382">
        <f>'نفقات فعلية 2011'!N50</f>
        <v>370274.64600000001</v>
      </c>
      <c r="G15" s="383"/>
      <c r="H15" s="396">
        <f>'مصدق 2012'!N53</f>
        <v>609000</v>
      </c>
      <c r="I15" s="397"/>
      <c r="J15" s="396">
        <f>'منقح 2012'!N54</f>
        <v>1076528.07</v>
      </c>
      <c r="K15" s="397"/>
      <c r="L15" s="365">
        <f>'مقترح 2013'!N54</f>
        <v>608000</v>
      </c>
      <c r="M15" s="366"/>
      <c r="N15" s="428">
        <f>متفق2013!N54</f>
        <v>400000</v>
      </c>
      <c r="O15" s="366"/>
      <c r="P15" s="35">
        <f t="shared" si="5"/>
        <v>-34.318555008210183</v>
      </c>
      <c r="Q15" s="35">
        <f t="shared" si="6"/>
        <v>-62.843514150076921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485225.32500000001</v>
      </c>
      <c r="D16" s="411">
        <f>D6+D15</f>
        <v>1001637.997</v>
      </c>
      <c r="E16" s="412"/>
      <c r="F16" s="411">
        <f t="shared" ref="F16" si="7">F6+F15</f>
        <v>457281.91200000001</v>
      </c>
      <c r="G16" s="412"/>
      <c r="H16" s="411">
        <f t="shared" ref="H16" si="8">H6+H15</f>
        <v>740071.31</v>
      </c>
      <c r="I16" s="412"/>
      <c r="J16" s="411">
        <f t="shared" ref="J16" si="9">J6+J15</f>
        <v>1209137.929</v>
      </c>
      <c r="K16" s="412"/>
      <c r="L16" s="413">
        <f t="shared" ref="L16" si="10">L6+L15</f>
        <v>784269.83199999994</v>
      </c>
      <c r="M16" s="414"/>
      <c r="N16" s="413">
        <f t="shared" ref="N16" si="11">N6+N15</f>
        <v>533478</v>
      </c>
      <c r="O16" s="414"/>
      <c r="P16" s="35">
        <f t="shared" si="5"/>
        <v>-27.915324808362051</v>
      </c>
      <c r="Q16" s="35">
        <f t="shared" si="6"/>
        <v>-55.879475185994274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19"/>
      <c r="N18" s="119"/>
      <c r="O18" s="119"/>
      <c r="P18" s="119"/>
      <c r="Q18" s="367"/>
      <c r="R18" s="119"/>
      <c r="S18" s="119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19"/>
      <c r="N19" s="119"/>
      <c r="O19" s="119"/>
      <c r="P19" s="119"/>
      <c r="Q19" s="367"/>
      <c r="R19" s="119"/>
      <c r="S19" s="119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0" t="s">
        <v>40</v>
      </c>
      <c r="M20" s="119"/>
      <c r="N20" s="26"/>
      <c r="O20" s="26"/>
      <c r="P20" s="26"/>
      <c r="Q20" s="25"/>
      <c r="R20" s="119"/>
      <c r="S20" s="119"/>
    </row>
    <row r="21" spans="1:19" ht="15.75">
      <c r="A21" s="15" t="s">
        <v>19</v>
      </c>
      <c r="B21" s="343" t="s">
        <v>41</v>
      </c>
      <c r="C21" s="344"/>
      <c r="D21" s="348">
        <f>'ايراد فعلي 2010'!C50</f>
        <v>37.194000000000003</v>
      </c>
      <c r="E21" s="349"/>
      <c r="F21" s="350">
        <f>ايرادفعلي2011!C50</f>
        <v>44.363999999999997</v>
      </c>
      <c r="G21" s="351"/>
      <c r="H21" s="350">
        <f>مخطط2012!C50</f>
        <v>57</v>
      </c>
      <c r="I21" s="351"/>
      <c r="J21" s="334">
        <f>مخطط2013!C54</f>
        <v>60</v>
      </c>
      <c r="K21" s="335"/>
      <c r="L21" s="36">
        <f>(J21/H21-1)*100</f>
        <v>5.2631578947368363</v>
      </c>
      <c r="M21" s="119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2010'!D50</f>
        <v>0</v>
      </c>
      <c r="E22" s="349"/>
      <c r="F22" s="350">
        <f>ايرادفعلي2011!D50</f>
        <v>0</v>
      </c>
      <c r="G22" s="351"/>
      <c r="H22" s="350">
        <f>مخطط2012!D50</f>
        <v>0</v>
      </c>
      <c r="I22" s="351"/>
      <c r="J22" s="334">
        <f>مخطط2013!D54</f>
        <v>0</v>
      </c>
      <c r="K22" s="335"/>
      <c r="L22" s="36" t="e">
        <f t="shared" ref="L22:L26" si="12">(J22/H22-1)*100</f>
        <v>#DIV/0!</v>
      </c>
      <c r="M22" s="119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2010'!E50</f>
        <v>0</v>
      </c>
      <c r="E23" s="349"/>
      <c r="F23" s="350">
        <f>ايرادفعلي2011!E50</f>
        <v>0</v>
      </c>
      <c r="G23" s="351"/>
      <c r="H23" s="350">
        <f>مخطط2012!E50</f>
        <v>0</v>
      </c>
      <c r="I23" s="351"/>
      <c r="J23" s="334">
        <f>مخطط2013!E54</f>
        <v>0</v>
      </c>
      <c r="K23" s="335"/>
      <c r="L23" s="36" t="e">
        <f t="shared" si="12"/>
        <v>#DIV/0!</v>
      </c>
      <c r="M23" s="119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2010'!F50</f>
        <v>370.40800000000002</v>
      </c>
      <c r="E24" s="349"/>
      <c r="F24" s="350">
        <f>ايرادفعلي2011!F50</f>
        <v>608.33799999999997</v>
      </c>
      <c r="G24" s="351"/>
      <c r="H24" s="350">
        <f>مخطط2012!F50</f>
        <v>859.75</v>
      </c>
      <c r="I24" s="351"/>
      <c r="J24" s="334">
        <f>مخطط2013!F54</f>
        <v>7631.5</v>
      </c>
      <c r="K24" s="335"/>
      <c r="L24" s="36">
        <f t="shared" si="12"/>
        <v>787.64175632451293</v>
      </c>
      <c r="M24" s="119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2010'!G50</f>
        <v>0</v>
      </c>
      <c r="E25" s="349"/>
      <c r="F25" s="350">
        <f>ايرادفعلي2011!G50</f>
        <v>0</v>
      </c>
      <c r="G25" s="351"/>
      <c r="H25" s="350">
        <f>مخطط2012!G50</f>
        <v>0</v>
      </c>
      <c r="I25" s="351"/>
      <c r="J25" s="334">
        <f>مخطط2013!G54</f>
        <v>0</v>
      </c>
      <c r="K25" s="335"/>
      <c r="L25" s="36" t="e">
        <f t="shared" si="12"/>
        <v>#DIV/0!</v>
      </c>
      <c r="M25" s="119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407.60200000000003</v>
      </c>
      <c r="E26" s="427"/>
      <c r="F26" s="426">
        <f>SUM(F21:G25)</f>
        <v>652.702</v>
      </c>
      <c r="G26" s="427"/>
      <c r="H26" s="426">
        <f>SUM(H21:I25)</f>
        <v>916.75</v>
      </c>
      <c r="I26" s="427"/>
      <c r="J26" s="426">
        <f>SUM(J21:K25)</f>
        <v>7691.5</v>
      </c>
      <c r="K26" s="427"/>
      <c r="L26" s="36">
        <f t="shared" si="12"/>
        <v>738.9964548677392</v>
      </c>
      <c r="M26" s="119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5.75">
      <c r="A29" s="420"/>
      <c r="B29" s="421"/>
      <c r="C29" s="422"/>
      <c r="D29" s="153">
        <v>7</v>
      </c>
      <c r="E29" s="153">
        <v>9</v>
      </c>
      <c r="F29" s="153">
        <v>16</v>
      </c>
      <c r="G29" s="153">
        <v>60</v>
      </c>
      <c r="H29" s="153">
        <v>111</v>
      </c>
      <c r="I29" s="153">
        <v>214</v>
      </c>
      <c r="J29" s="153">
        <v>355</v>
      </c>
      <c r="K29" s="153">
        <v>755</v>
      </c>
      <c r="L29" s="153">
        <v>1309</v>
      </c>
      <c r="M29" s="154">
        <v>525</v>
      </c>
      <c r="N29" s="154">
        <v>680</v>
      </c>
      <c r="O29" s="153">
        <v>388</v>
      </c>
      <c r="P29" s="162">
        <f>SUM(D29:O29)</f>
        <v>4429</v>
      </c>
      <c r="Q29" s="31"/>
      <c r="R29" s="23"/>
      <c r="S29" s="1"/>
    </row>
    <row r="30" spans="1:19" ht="15">
      <c r="A30" s="21"/>
      <c r="B30" s="21"/>
      <c r="C30" s="22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5.75">
      <c r="A32" s="420"/>
      <c r="B32" s="421"/>
      <c r="C32" s="422"/>
      <c r="D32" s="153">
        <v>7</v>
      </c>
      <c r="E32" s="153">
        <v>9</v>
      </c>
      <c r="F32" s="153">
        <v>16</v>
      </c>
      <c r="G32" s="153">
        <v>97</v>
      </c>
      <c r="H32" s="153">
        <v>159</v>
      </c>
      <c r="I32" s="153">
        <v>272</v>
      </c>
      <c r="J32" s="153">
        <v>537</v>
      </c>
      <c r="K32" s="153">
        <v>890</v>
      </c>
      <c r="L32" s="153">
        <v>2195</v>
      </c>
      <c r="M32" s="154">
        <v>784</v>
      </c>
      <c r="N32" s="154">
        <v>708</v>
      </c>
      <c r="O32" s="153">
        <v>718</v>
      </c>
      <c r="P32" s="141">
        <f>SUM(D32:O32)</f>
        <v>6392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رقم(1)2013'!C47</f>
        <v>7</v>
      </c>
      <c r="E35" s="158">
        <f>'جدول رقم(1)2013'!D47</f>
        <v>9</v>
      </c>
      <c r="F35" s="158">
        <f>'جدول رقم(1)2013'!E47</f>
        <v>19</v>
      </c>
      <c r="G35" s="158">
        <f>'جدول رقم(1)2013'!F47</f>
        <v>120</v>
      </c>
      <c r="H35" s="158">
        <f>'جدول رقم(1)2013'!G47</f>
        <v>172</v>
      </c>
      <c r="I35" s="158">
        <f>'جدول رقم(1)2013'!H47</f>
        <v>322</v>
      </c>
      <c r="J35" s="158">
        <f>'جدول رقم(1)2013'!I47</f>
        <v>656</v>
      </c>
      <c r="K35" s="158">
        <f>'جدول رقم(1)2013'!J47</f>
        <v>1019</v>
      </c>
      <c r="L35" s="158">
        <f>'جدول رقم(1)2013'!K47</f>
        <v>2591</v>
      </c>
      <c r="M35" s="158">
        <f>'جدول رقم(1)2013'!L47</f>
        <v>1281</v>
      </c>
      <c r="N35" s="158">
        <f>'جدول رقم(1)2013'!M47</f>
        <v>747</v>
      </c>
      <c r="O35" s="158">
        <f>'جدول رقم(1)2013'!N47</f>
        <v>449</v>
      </c>
      <c r="P35" s="159">
        <f>SUM(D35:O35)</f>
        <v>7392</v>
      </c>
      <c r="Q35" s="31">
        <v>63</v>
      </c>
      <c r="R35" s="1"/>
      <c r="S35" s="24"/>
    </row>
  </sheetData>
  <sheetProtection password="CC06" sheet="1" objects="1" scenarios="1"/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46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6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7.1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221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23"/>
      <c r="S3" s="123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23"/>
      <c r="S4" s="123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23"/>
      <c r="S5" s="123"/>
    </row>
    <row r="6" spans="1:19" ht="15.75">
      <c r="A6" s="5" t="s">
        <v>19</v>
      </c>
      <c r="B6" s="6" t="s">
        <v>20</v>
      </c>
      <c r="C6" s="37">
        <f>SUM(C7:C14)</f>
        <v>4205972.8620000007</v>
      </c>
      <c r="D6" s="411">
        <f>SUM(D7:E14)</f>
        <v>6255000.727</v>
      </c>
      <c r="E6" s="412"/>
      <c r="F6" s="411">
        <f t="shared" ref="F6" si="0">SUM(F7:G14)</f>
        <v>6240061.4520000005</v>
      </c>
      <c r="G6" s="412"/>
      <c r="H6" s="411">
        <f t="shared" ref="H6" si="1">SUM(H7:I14)</f>
        <v>5407147.2570000002</v>
      </c>
      <c r="I6" s="412"/>
      <c r="J6" s="411">
        <f t="shared" ref="J6" si="2">SUM(J7:K14)</f>
        <v>5407234.2529999996</v>
      </c>
      <c r="K6" s="412"/>
      <c r="L6" s="413">
        <f t="shared" ref="L6" si="3">SUM(L7:M14)</f>
        <v>7457169.0699999994</v>
      </c>
      <c r="M6" s="414"/>
      <c r="N6" s="413">
        <f t="shared" ref="N6" si="4">SUM(N7:O14)</f>
        <v>6334886</v>
      </c>
      <c r="O6" s="414"/>
      <c r="P6" s="35">
        <f>(N6/H6-1)*100</f>
        <v>17.157637824621208</v>
      </c>
      <c r="Q6" s="35">
        <f>(N6/J6-1)*100</f>
        <v>17.155752896877519</v>
      </c>
      <c r="R6" s="7"/>
      <c r="S6" s="8"/>
    </row>
    <row r="7" spans="1:19" ht="15.75">
      <c r="A7" s="9"/>
      <c r="B7" s="10" t="s">
        <v>21</v>
      </c>
      <c r="C7" s="126">
        <f>'نفقات فعلية 2010'!C51</f>
        <v>21811.626</v>
      </c>
      <c r="D7" s="378">
        <f>'منقح 2011'!C51</f>
        <v>31260.925999999999</v>
      </c>
      <c r="E7" s="379"/>
      <c r="F7" s="378">
        <f>'نفقات فعلية 2011'!C51</f>
        <v>22124.028999999999</v>
      </c>
      <c r="G7" s="379"/>
      <c r="H7" s="380">
        <f>'مصدق 2012'!C54</f>
        <v>34890.635999999999</v>
      </c>
      <c r="I7" s="381"/>
      <c r="J7" s="380">
        <f>'منقح 2012'!C55</f>
        <v>34900.781000000003</v>
      </c>
      <c r="K7" s="381"/>
      <c r="L7" s="350">
        <f>'مقترح 2013'!C55</f>
        <v>45631.11</v>
      </c>
      <c r="M7" s="351"/>
      <c r="N7" s="429">
        <f>متفق2013!C55</f>
        <v>44419</v>
      </c>
      <c r="O7" s="351"/>
      <c r="P7" s="35">
        <f t="shared" ref="P7:P16" si="5">(N7/H7-1)*100</f>
        <v>27.309229903404454</v>
      </c>
      <c r="Q7" s="35">
        <f t="shared" ref="Q7:Q16" si="6">(N7/J7-1)*100</f>
        <v>27.272223506975379</v>
      </c>
      <c r="R7" s="7"/>
      <c r="S7" s="377"/>
    </row>
    <row r="8" spans="1:19" ht="15.75">
      <c r="A8" s="11"/>
      <c r="B8" s="10" t="s">
        <v>22</v>
      </c>
      <c r="C8" s="126">
        <f>'نفقات فعلية 2010'!D51</f>
        <v>8942.0329999999994</v>
      </c>
      <c r="D8" s="378">
        <f>'منقح 2011'!D51</f>
        <v>10713.210999999999</v>
      </c>
      <c r="E8" s="379"/>
      <c r="F8" s="378">
        <f>'نفقات فعلية 2011'!D51</f>
        <v>8853.7330000000002</v>
      </c>
      <c r="G8" s="379"/>
      <c r="H8" s="380">
        <f>'مصدق 2012'!D54</f>
        <v>10728.210999999999</v>
      </c>
      <c r="I8" s="381"/>
      <c r="J8" s="380">
        <f>'منقح 2012'!D55</f>
        <v>10728.210999999999</v>
      </c>
      <c r="K8" s="381"/>
      <c r="L8" s="350">
        <f>'مقترح 2013'!D55</f>
        <v>16055.61</v>
      </c>
      <c r="M8" s="351"/>
      <c r="N8" s="429">
        <f>متفق2013!D55</f>
        <v>11670</v>
      </c>
      <c r="O8" s="351"/>
      <c r="P8" s="35">
        <f t="shared" si="5"/>
        <v>8.7786211512804968</v>
      </c>
      <c r="Q8" s="35">
        <f t="shared" si="6"/>
        <v>8.7786211512804968</v>
      </c>
      <c r="R8" s="7"/>
      <c r="S8" s="377"/>
    </row>
    <row r="9" spans="1:19" ht="15.75">
      <c r="A9" s="11"/>
      <c r="B9" s="10" t="s">
        <v>23</v>
      </c>
      <c r="C9" s="126">
        <f>'نفقات فعلية 2010'!E51</f>
        <v>0</v>
      </c>
      <c r="D9" s="378">
        <f>'منقح 2011'!E51</f>
        <v>0</v>
      </c>
      <c r="E9" s="379"/>
      <c r="F9" s="378">
        <f>'نفقات فعلية 2011'!E51</f>
        <v>0</v>
      </c>
      <c r="G9" s="379"/>
      <c r="H9" s="380">
        <f>'مصدق 2012'!E54</f>
        <v>0</v>
      </c>
      <c r="I9" s="381"/>
      <c r="J9" s="380">
        <f>'منقح 2012'!E55</f>
        <v>0</v>
      </c>
      <c r="K9" s="381"/>
      <c r="L9" s="350">
        <f>'مقترح 2013'!E55</f>
        <v>0</v>
      </c>
      <c r="M9" s="351"/>
      <c r="N9" s="429">
        <f>متفق2013!E55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6">
        <f>'نفقات فعلية 2010'!F51</f>
        <v>0</v>
      </c>
      <c r="D10" s="378">
        <f>'منقح 2011'!F51</f>
        <v>1360000</v>
      </c>
      <c r="E10" s="379"/>
      <c r="F10" s="378">
        <f>'نفقات فعلية 2011'!F51</f>
        <v>1360000</v>
      </c>
      <c r="G10" s="379"/>
      <c r="H10" s="380">
        <f>'مصدق 2012'!F54</f>
        <v>1360000</v>
      </c>
      <c r="I10" s="381"/>
      <c r="J10" s="380">
        <f>'منقح 2012'!F55</f>
        <v>1360072.851</v>
      </c>
      <c r="K10" s="381"/>
      <c r="L10" s="350">
        <f>'مقترح 2013'!F55</f>
        <v>1584000</v>
      </c>
      <c r="M10" s="351"/>
      <c r="N10" s="429">
        <f>متفق2013!F55</f>
        <v>1360000</v>
      </c>
      <c r="O10" s="351"/>
      <c r="P10" s="35">
        <f t="shared" si="5"/>
        <v>0</v>
      </c>
      <c r="Q10" s="35">
        <f t="shared" si="6"/>
        <v>-5.3564042504339326E-3</v>
      </c>
      <c r="R10" s="7"/>
      <c r="S10" s="377"/>
    </row>
    <row r="11" spans="1:19" ht="15.75">
      <c r="A11" s="11"/>
      <c r="B11" s="10" t="s">
        <v>25</v>
      </c>
      <c r="C11" s="126">
        <f>'نفقات فعلية 2010'!G51</f>
        <v>0</v>
      </c>
      <c r="D11" s="378">
        <f>'منقح 2011'!G51</f>
        <v>465.26100000000002</v>
      </c>
      <c r="E11" s="379"/>
      <c r="F11" s="378">
        <f>'نفقات فعلية 2011'!G51</f>
        <v>417.33</v>
      </c>
      <c r="G11" s="379"/>
      <c r="H11" s="380">
        <f>'مصدق 2012'!G54</f>
        <v>452.2</v>
      </c>
      <c r="I11" s="381"/>
      <c r="J11" s="380">
        <f>'منقح 2012'!G55</f>
        <v>452.2</v>
      </c>
      <c r="K11" s="381"/>
      <c r="L11" s="350">
        <f>'مقترح 2013'!G55</f>
        <v>439.71</v>
      </c>
      <c r="M11" s="351"/>
      <c r="N11" s="429">
        <f>متفق2013!G55</f>
        <v>440</v>
      </c>
      <c r="O11" s="351"/>
      <c r="P11" s="35">
        <f t="shared" si="5"/>
        <v>-2.6979212737726632</v>
      </c>
      <c r="Q11" s="35">
        <f t="shared" si="6"/>
        <v>-2.6979212737726632</v>
      </c>
      <c r="R11" s="7"/>
      <c r="S11" s="377"/>
    </row>
    <row r="12" spans="1:19" ht="15.75">
      <c r="A12" s="11"/>
      <c r="B12" s="10" t="s">
        <v>26</v>
      </c>
      <c r="C12" s="126">
        <f>'نفقات فعلية 2010'!H51</f>
        <v>3500000</v>
      </c>
      <c r="D12" s="378">
        <f>'منقح 2011'!H51</f>
        <v>4300000</v>
      </c>
      <c r="E12" s="379"/>
      <c r="F12" s="378">
        <f>'نفقات فعلية 2011'!H51</f>
        <v>4296952.6660000002</v>
      </c>
      <c r="G12" s="379"/>
      <c r="H12" s="380">
        <f>'مصدق 2012'!H54</f>
        <v>4000000</v>
      </c>
      <c r="I12" s="381"/>
      <c r="J12" s="380">
        <f>'منقح 2012'!H55</f>
        <v>4000000</v>
      </c>
      <c r="K12" s="381"/>
      <c r="L12" s="350">
        <f>'مقترح 2013'!H55</f>
        <v>5807760</v>
      </c>
      <c r="M12" s="351"/>
      <c r="N12" s="429">
        <f>متفق2013!H55</f>
        <v>4916750</v>
      </c>
      <c r="O12" s="351"/>
      <c r="P12" s="35">
        <f t="shared" si="5"/>
        <v>22.91875000000001</v>
      </c>
      <c r="Q12" s="35">
        <f t="shared" si="6"/>
        <v>22.91875000000001</v>
      </c>
      <c r="R12" s="7"/>
      <c r="S12" s="377"/>
    </row>
    <row r="13" spans="1:19" ht="15.75">
      <c r="A13" s="11"/>
      <c r="B13" s="10" t="s">
        <v>27</v>
      </c>
      <c r="C13" s="126">
        <f>'نفقات فعلية 2010'!I51</f>
        <v>674524.70600000001</v>
      </c>
      <c r="D13" s="378">
        <f>'منقح 2011'!I51</f>
        <v>551920.57900000003</v>
      </c>
      <c r="E13" s="379"/>
      <c r="F13" s="378">
        <f>'نفقات فعلية 2011'!I51</f>
        <v>551193.19499999995</v>
      </c>
      <c r="G13" s="379"/>
      <c r="H13" s="380">
        <f>'مصدق 2012'!I54</f>
        <v>450.21</v>
      </c>
      <c r="I13" s="381"/>
      <c r="J13" s="380">
        <f>'منقح 2012'!I55</f>
        <v>454.21</v>
      </c>
      <c r="K13" s="381"/>
      <c r="L13" s="350">
        <f>'مقترح 2013'!I55</f>
        <v>745.64</v>
      </c>
      <c r="M13" s="351"/>
      <c r="N13" s="429">
        <f>متفق2013!I55</f>
        <v>481</v>
      </c>
      <c r="O13" s="351"/>
      <c r="P13" s="35">
        <f t="shared" si="5"/>
        <v>6.8390306745740981</v>
      </c>
      <c r="Q13" s="35">
        <f t="shared" si="6"/>
        <v>5.8981528367935576</v>
      </c>
      <c r="R13" s="7"/>
      <c r="S13" s="377"/>
    </row>
    <row r="14" spans="1:19" ht="15.75">
      <c r="A14" s="11"/>
      <c r="B14" s="12" t="s">
        <v>28</v>
      </c>
      <c r="C14" s="126">
        <f>'نفقات فعلية 2010'!J51</f>
        <v>694.49699999999996</v>
      </c>
      <c r="D14" s="378">
        <f>'منقح 2011'!J51</f>
        <v>640.75</v>
      </c>
      <c r="E14" s="379"/>
      <c r="F14" s="378">
        <f>'نفقات فعلية 2011'!J51</f>
        <v>520.49900000000002</v>
      </c>
      <c r="G14" s="379"/>
      <c r="H14" s="380">
        <f>'مصدق 2012'!J54</f>
        <v>626</v>
      </c>
      <c r="I14" s="381"/>
      <c r="J14" s="380">
        <f>'منقح 2012'!J55</f>
        <v>626</v>
      </c>
      <c r="K14" s="381"/>
      <c r="L14" s="350">
        <f>'مقترح 2013'!J55</f>
        <v>2537</v>
      </c>
      <c r="M14" s="351"/>
      <c r="N14" s="429">
        <f>متفق2013!J55</f>
        <v>1126</v>
      </c>
      <c r="O14" s="351"/>
      <c r="P14" s="35">
        <f t="shared" si="5"/>
        <v>79.87220447284345</v>
      </c>
      <c r="Q14" s="35">
        <f t="shared" si="6"/>
        <v>79.87220447284345</v>
      </c>
      <c r="R14" s="7"/>
      <c r="S14" s="377"/>
    </row>
    <row r="15" spans="1:19" ht="15.75">
      <c r="A15" s="5" t="s">
        <v>29</v>
      </c>
      <c r="B15" s="13" t="s">
        <v>30</v>
      </c>
      <c r="C15" s="125">
        <f>'نفقات فعلية 2010'!N51</f>
        <v>11712.264999999999</v>
      </c>
      <c r="D15" s="382">
        <f>'منقح 2011'!N51</f>
        <v>112108.531</v>
      </c>
      <c r="E15" s="383"/>
      <c r="F15" s="382">
        <f>'نفقات فعلية 2011'!N51</f>
        <v>17343.846000000001</v>
      </c>
      <c r="G15" s="383"/>
      <c r="H15" s="396">
        <f>'مصدق 2012'!N54</f>
        <v>28000</v>
      </c>
      <c r="I15" s="397"/>
      <c r="J15" s="396">
        <f>'منقح 2012'!N55</f>
        <v>51850</v>
      </c>
      <c r="K15" s="397"/>
      <c r="L15" s="365">
        <f>'مقترح 2013'!N55</f>
        <v>84000</v>
      </c>
      <c r="M15" s="366"/>
      <c r="N15" s="428">
        <f>متفق2013!N55</f>
        <v>28000</v>
      </c>
      <c r="O15" s="366"/>
      <c r="P15" s="35">
        <f t="shared" si="5"/>
        <v>0</v>
      </c>
      <c r="Q15" s="35">
        <f t="shared" si="6"/>
        <v>-45.998071359691416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4217685.1270000003</v>
      </c>
      <c r="D16" s="411">
        <f>D6+D15</f>
        <v>6367109.2580000004</v>
      </c>
      <c r="E16" s="412"/>
      <c r="F16" s="411">
        <f t="shared" ref="F16" si="7">F6+F15</f>
        <v>6257405.2980000004</v>
      </c>
      <c r="G16" s="412"/>
      <c r="H16" s="411">
        <f t="shared" ref="H16" si="8">H6+H15</f>
        <v>5435147.2570000002</v>
      </c>
      <c r="I16" s="412"/>
      <c r="J16" s="411">
        <f t="shared" ref="J16" si="9">J6+J15</f>
        <v>5459084.2529999996</v>
      </c>
      <c r="K16" s="412"/>
      <c r="L16" s="413">
        <f t="shared" ref="L16" si="10">L6+L15</f>
        <v>7541169.0699999994</v>
      </c>
      <c r="M16" s="414"/>
      <c r="N16" s="413">
        <f t="shared" ref="N16" si="11">N6+N15</f>
        <v>6362886</v>
      </c>
      <c r="O16" s="414"/>
      <c r="P16" s="35">
        <f t="shared" si="5"/>
        <v>17.06924760511599</v>
      </c>
      <c r="Q16" s="35">
        <f t="shared" si="6"/>
        <v>16.555922296002713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23"/>
      <c r="N18" s="123"/>
      <c r="O18" s="123"/>
      <c r="P18" s="123"/>
      <c r="Q18" s="367"/>
      <c r="R18" s="123"/>
      <c r="S18" s="123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23"/>
      <c r="N19" s="123"/>
      <c r="O19" s="123"/>
      <c r="P19" s="123"/>
      <c r="Q19" s="367"/>
      <c r="R19" s="123"/>
      <c r="S19" s="123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4" t="s">
        <v>40</v>
      </c>
      <c r="M20" s="123"/>
      <c r="N20" s="26"/>
      <c r="O20" s="26"/>
      <c r="P20" s="26"/>
      <c r="Q20" s="25"/>
      <c r="R20" s="123"/>
      <c r="S20" s="123"/>
    </row>
    <row r="21" spans="1:19" ht="15.75">
      <c r="A21" s="15" t="s">
        <v>19</v>
      </c>
      <c r="B21" s="343" t="s">
        <v>41</v>
      </c>
      <c r="C21" s="344"/>
      <c r="D21" s="348">
        <f>'ايراد فعلي 2010'!C51</f>
        <v>6159.2150000000001</v>
      </c>
      <c r="E21" s="349"/>
      <c r="F21" s="350">
        <f>ايرادفعلي2011!C51</f>
        <v>11410.525</v>
      </c>
      <c r="G21" s="351"/>
      <c r="H21" s="350">
        <f>مخطط2012!C51</f>
        <v>7073</v>
      </c>
      <c r="I21" s="351"/>
      <c r="J21" s="334">
        <f>مخطط2013!C55</f>
        <v>12090.7</v>
      </c>
      <c r="K21" s="335"/>
      <c r="L21" s="36">
        <f>(J21/H21-1)*100</f>
        <v>70.941608935388103</v>
      </c>
      <c r="M21" s="12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2010'!D51</f>
        <v>0</v>
      </c>
      <c r="E22" s="349"/>
      <c r="F22" s="350">
        <f>ايرادفعلي2011!D51</f>
        <v>0</v>
      </c>
      <c r="G22" s="351"/>
      <c r="H22" s="350">
        <f>مخطط2012!D51</f>
        <v>0</v>
      </c>
      <c r="I22" s="351"/>
      <c r="J22" s="334">
        <f>مخطط2013!D55</f>
        <v>0</v>
      </c>
      <c r="K22" s="335"/>
      <c r="L22" s="36" t="e">
        <f t="shared" ref="L22:L26" si="12">(J22/H22-1)*100</f>
        <v>#DIV/0!</v>
      </c>
      <c r="M22" s="12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2010'!E51</f>
        <v>0</v>
      </c>
      <c r="E23" s="349"/>
      <c r="F23" s="350">
        <f>ايرادفعلي2011!E51</f>
        <v>0</v>
      </c>
      <c r="G23" s="351"/>
      <c r="H23" s="350">
        <f>مخطط2012!E51</f>
        <v>0</v>
      </c>
      <c r="I23" s="351"/>
      <c r="J23" s="334">
        <f>مخطط2013!E55</f>
        <v>0</v>
      </c>
      <c r="K23" s="335"/>
      <c r="L23" s="36" t="e">
        <f t="shared" si="12"/>
        <v>#DIV/0!</v>
      </c>
      <c r="M23" s="12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2010'!F51</f>
        <v>152898.98199999999</v>
      </c>
      <c r="E24" s="349"/>
      <c r="F24" s="350">
        <f>ايرادفعلي2011!F51</f>
        <v>28073.042000000001</v>
      </c>
      <c r="G24" s="351"/>
      <c r="H24" s="350">
        <f>مخطط2012!F51</f>
        <v>24608.75</v>
      </c>
      <c r="I24" s="351"/>
      <c r="J24" s="334">
        <f>مخطط2013!F55</f>
        <v>25675</v>
      </c>
      <c r="K24" s="335"/>
      <c r="L24" s="36">
        <f t="shared" si="12"/>
        <v>4.3328084522781474</v>
      </c>
      <c r="M24" s="12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2010'!G51</f>
        <v>0</v>
      </c>
      <c r="E25" s="349"/>
      <c r="F25" s="350">
        <f>ايرادفعلي2011!G51</f>
        <v>0</v>
      </c>
      <c r="G25" s="351"/>
      <c r="H25" s="350">
        <f>مخطط2012!G51</f>
        <v>0</v>
      </c>
      <c r="I25" s="351"/>
      <c r="J25" s="334">
        <f>مخطط2013!G55</f>
        <v>0</v>
      </c>
      <c r="K25" s="335"/>
      <c r="L25" s="36" t="e">
        <f t="shared" si="12"/>
        <v>#DIV/0!</v>
      </c>
      <c r="M25" s="123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159058.19699999999</v>
      </c>
      <c r="E26" s="427"/>
      <c r="F26" s="426">
        <f>SUM(F21:G25)</f>
        <v>39483.567000000003</v>
      </c>
      <c r="G26" s="427"/>
      <c r="H26" s="426">
        <f>SUM(H21:I25)</f>
        <v>31681.75</v>
      </c>
      <c r="I26" s="427"/>
      <c r="J26" s="426">
        <f>SUM(J21:K25)</f>
        <v>37765.699999999997</v>
      </c>
      <c r="K26" s="427"/>
      <c r="L26" s="36">
        <f t="shared" si="12"/>
        <v>19.203326836427891</v>
      </c>
      <c r="M26" s="123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5.75">
      <c r="A29" s="420"/>
      <c r="B29" s="421"/>
      <c r="C29" s="422"/>
      <c r="D29" s="153">
        <v>7</v>
      </c>
      <c r="E29" s="153">
        <v>9</v>
      </c>
      <c r="F29" s="153">
        <v>26</v>
      </c>
      <c r="G29" s="153">
        <v>60</v>
      </c>
      <c r="H29" s="153">
        <v>197</v>
      </c>
      <c r="I29" s="153">
        <v>114</v>
      </c>
      <c r="J29" s="153">
        <v>339</v>
      </c>
      <c r="K29" s="153">
        <v>327</v>
      </c>
      <c r="L29" s="153">
        <v>282</v>
      </c>
      <c r="M29" s="154">
        <v>167</v>
      </c>
      <c r="N29" s="154">
        <v>78</v>
      </c>
      <c r="O29" s="153">
        <v>146</v>
      </c>
      <c r="P29" s="162">
        <f>SUM(D29:O29)</f>
        <v>1752</v>
      </c>
      <c r="Q29" s="31"/>
      <c r="R29" s="23"/>
      <c r="S29" s="1"/>
    </row>
    <row r="30" spans="1:19" ht="15">
      <c r="A30" s="21"/>
      <c r="B30" s="21"/>
      <c r="C30" s="22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5.75">
      <c r="A32" s="420"/>
      <c r="B32" s="421"/>
      <c r="C32" s="422"/>
      <c r="D32" s="153">
        <v>7</v>
      </c>
      <c r="E32" s="153">
        <v>9</v>
      </c>
      <c r="F32" s="153">
        <v>26</v>
      </c>
      <c r="G32" s="153">
        <v>62</v>
      </c>
      <c r="H32" s="153">
        <v>252</v>
      </c>
      <c r="I32" s="153">
        <v>220</v>
      </c>
      <c r="J32" s="153">
        <v>612</v>
      </c>
      <c r="K32" s="153">
        <v>602</v>
      </c>
      <c r="L32" s="153">
        <v>613</v>
      </c>
      <c r="M32" s="154">
        <v>222</v>
      </c>
      <c r="N32" s="154">
        <v>118</v>
      </c>
      <c r="O32" s="153">
        <v>128</v>
      </c>
      <c r="P32" s="141">
        <f>SUM(D32:O32)</f>
        <v>2871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رقم(1)2013'!C48</f>
        <v>7</v>
      </c>
      <c r="E35" s="158">
        <f>'جدول رقم(1)2013'!D48</f>
        <v>9</v>
      </c>
      <c r="F35" s="158">
        <f>'جدول رقم(1)2013'!E48</f>
        <v>26</v>
      </c>
      <c r="G35" s="158">
        <f>'جدول رقم(1)2013'!F48</f>
        <v>62</v>
      </c>
      <c r="H35" s="158">
        <f>'جدول رقم(1)2013'!G48</f>
        <v>306</v>
      </c>
      <c r="I35" s="158">
        <f>'جدول رقم(1)2013'!H48</f>
        <v>305</v>
      </c>
      <c r="J35" s="158">
        <f>'جدول رقم(1)2013'!I48</f>
        <v>788</v>
      </c>
      <c r="K35" s="158">
        <f>'جدول رقم(1)2013'!J48</f>
        <v>842</v>
      </c>
      <c r="L35" s="158">
        <f>'جدول رقم(1)2013'!K48</f>
        <v>931</v>
      </c>
      <c r="M35" s="158">
        <f>'جدول رقم(1)2013'!L48</f>
        <v>313</v>
      </c>
      <c r="N35" s="158">
        <f>'جدول رقم(1)2013'!M48</f>
        <v>149</v>
      </c>
      <c r="O35" s="158">
        <f>'جدول رقم(1)2013'!N48</f>
        <v>165</v>
      </c>
      <c r="P35" s="159">
        <f>SUM(D35:O35)</f>
        <v>3903</v>
      </c>
      <c r="Q35" s="31">
        <v>64</v>
      </c>
      <c r="R35" s="1"/>
      <c r="S35" s="24"/>
    </row>
  </sheetData>
  <sheetProtection password="CC06" sheet="1" objects="1" scenarios="1"/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47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3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222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23"/>
      <c r="S3" s="123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23"/>
      <c r="S4" s="123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23"/>
      <c r="S5" s="123"/>
    </row>
    <row r="6" spans="1:19" ht="15.75">
      <c r="A6" s="5" t="s">
        <v>19</v>
      </c>
      <c r="B6" s="6" t="s">
        <v>20</v>
      </c>
      <c r="C6" s="37">
        <f>SUM(C7:C14)</f>
        <v>138653.58999999997</v>
      </c>
      <c r="D6" s="411">
        <f>SUM(D7:E14)</f>
        <v>186809.25199999998</v>
      </c>
      <c r="E6" s="412"/>
      <c r="F6" s="411">
        <f t="shared" ref="F6" si="0">SUM(F7:G14)</f>
        <v>141695.53699999998</v>
      </c>
      <c r="G6" s="412"/>
      <c r="H6" s="411">
        <f t="shared" ref="H6" si="1">SUM(H7:I14)</f>
        <v>187174.39800000002</v>
      </c>
      <c r="I6" s="412"/>
      <c r="J6" s="411">
        <f t="shared" ref="J6" si="2">SUM(J7:K14)</f>
        <v>197754.79399999999</v>
      </c>
      <c r="K6" s="412"/>
      <c r="L6" s="413">
        <f t="shared" ref="L6" si="3">SUM(L7:M14)</f>
        <v>236175.342</v>
      </c>
      <c r="M6" s="414"/>
      <c r="N6" s="413">
        <f t="shared" ref="N6" si="4">SUM(N7:O14)</f>
        <v>230235</v>
      </c>
      <c r="O6" s="414"/>
      <c r="P6" s="35">
        <f>(N6/H6-1)*100</f>
        <v>23.005604644712129</v>
      </c>
      <c r="Q6" s="35">
        <f>(N6/J6-1)*100</f>
        <v>16.424484758634982</v>
      </c>
      <c r="R6" s="7"/>
      <c r="S6" s="8"/>
    </row>
    <row r="7" spans="1:19" ht="15.75">
      <c r="A7" s="9"/>
      <c r="B7" s="10" t="s">
        <v>21</v>
      </c>
      <c r="C7" s="126">
        <f>'نفقات فعلية 2010'!C52</f>
        <v>68691.812999999995</v>
      </c>
      <c r="D7" s="378">
        <f>'منقح 2011'!C52</f>
        <v>98216.077999999994</v>
      </c>
      <c r="E7" s="379"/>
      <c r="F7" s="378">
        <f>'نفقات فعلية 2011'!C52</f>
        <v>69387.725999999995</v>
      </c>
      <c r="G7" s="379"/>
      <c r="H7" s="380">
        <f>'مصدق 2012'!C55</f>
        <v>103164.077</v>
      </c>
      <c r="I7" s="381"/>
      <c r="J7" s="380">
        <f>'منقح 2012'!C56</f>
        <v>91842.319000000003</v>
      </c>
      <c r="K7" s="381"/>
      <c r="L7" s="350">
        <f>'مقترح 2013'!C56</f>
        <v>102762.929</v>
      </c>
      <c r="M7" s="351"/>
      <c r="N7" s="429">
        <f>متفق2013!C56</f>
        <v>95753</v>
      </c>
      <c r="O7" s="351"/>
      <c r="P7" s="35">
        <f t="shared" ref="P7:P16" si="5">(N7/H7-1)*100</f>
        <v>-7.1837767714434175</v>
      </c>
      <c r="Q7" s="35">
        <f t="shared" ref="Q7:Q16" si="6">(N7/J7-1)*100</f>
        <v>4.2580381708349435</v>
      </c>
      <c r="R7" s="7"/>
      <c r="S7" s="377"/>
    </row>
    <row r="8" spans="1:19" ht="15.75">
      <c r="A8" s="11"/>
      <c r="B8" s="10" t="s">
        <v>22</v>
      </c>
      <c r="C8" s="126">
        <f>'نفقات فعلية 2010'!D52</f>
        <v>11813.355</v>
      </c>
      <c r="D8" s="378">
        <f>'منقح 2011'!D52</f>
        <v>14927.022000000001</v>
      </c>
      <c r="E8" s="379"/>
      <c r="F8" s="378">
        <f>'نفقات فعلية 2011'!D52</f>
        <v>12039.496999999999</v>
      </c>
      <c r="G8" s="379"/>
      <c r="H8" s="380">
        <f>'مصدق 2012'!D55</f>
        <v>15342</v>
      </c>
      <c r="I8" s="381"/>
      <c r="J8" s="380">
        <f>'منقح 2012'!D56</f>
        <v>47010.896999999997</v>
      </c>
      <c r="K8" s="381"/>
      <c r="L8" s="350">
        <f>'مقترح 2013'!D56</f>
        <v>57426.688000000002</v>
      </c>
      <c r="M8" s="351"/>
      <c r="N8" s="429">
        <f>متفق2013!D56</f>
        <v>58521</v>
      </c>
      <c r="O8" s="351"/>
      <c r="P8" s="35">
        <f t="shared" si="5"/>
        <v>281.44309737974191</v>
      </c>
      <c r="Q8" s="35">
        <f t="shared" si="6"/>
        <v>24.483904231820986</v>
      </c>
      <c r="R8" s="7"/>
      <c r="S8" s="377"/>
    </row>
    <row r="9" spans="1:19" ht="15.75">
      <c r="A9" s="11"/>
      <c r="B9" s="10" t="s">
        <v>23</v>
      </c>
      <c r="C9" s="126">
        <f>'نفقات فعلية 2010'!E52</f>
        <v>0</v>
      </c>
      <c r="D9" s="378">
        <f>'منقح 2011'!E52</f>
        <v>0</v>
      </c>
      <c r="E9" s="379"/>
      <c r="F9" s="378">
        <f>'نفقات فعلية 2011'!E52</f>
        <v>0</v>
      </c>
      <c r="G9" s="379"/>
      <c r="H9" s="380">
        <f>'مصدق 2012'!E55</f>
        <v>0</v>
      </c>
      <c r="I9" s="381"/>
      <c r="J9" s="380">
        <f>'منقح 2012'!E56</f>
        <v>0</v>
      </c>
      <c r="K9" s="381"/>
      <c r="L9" s="350">
        <f>'مقترح 2013'!E56</f>
        <v>0</v>
      </c>
      <c r="M9" s="351"/>
      <c r="N9" s="429">
        <f>متفق2013!E56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6">
        <f>'نفقات فعلية 2010'!F52</f>
        <v>0</v>
      </c>
      <c r="D10" s="378">
        <f>'منقح 2011'!F52</f>
        <v>0</v>
      </c>
      <c r="E10" s="379"/>
      <c r="F10" s="378">
        <f>'نفقات فعلية 2011'!F52</f>
        <v>0</v>
      </c>
      <c r="G10" s="379"/>
      <c r="H10" s="380">
        <f>'مصدق 2012'!F55</f>
        <v>0</v>
      </c>
      <c r="I10" s="381"/>
      <c r="J10" s="380">
        <f>'منقح 2012'!F56</f>
        <v>0</v>
      </c>
      <c r="K10" s="381"/>
      <c r="L10" s="350">
        <f>'مقترح 2013'!F56</f>
        <v>0</v>
      </c>
      <c r="M10" s="351"/>
      <c r="N10" s="429">
        <f>متفق2013!F56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26">
        <f>'نفقات فعلية 2010'!G52</f>
        <v>38681.279000000002</v>
      </c>
      <c r="D11" s="378">
        <f>'منقح 2011'!G52</f>
        <v>47172.322999999997</v>
      </c>
      <c r="E11" s="379"/>
      <c r="F11" s="378">
        <f>'نفقات فعلية 2011'!G52</f>
        <v>36226.707000000002</v>
      </c>
      <c r="G11" s="379"/>
      <c r="H11" s="380">
        <f>'مصدق 2012'!G55</f>
        <v>42554.321000000004</v>
      </c>
      <c r="I11" s="381"/>
      <c r="J11" s="380">
        <f>'منقح 2012'!G56</f>
        <v>25458.416000000001</v>
      </c>
      <c r="K11" s="381"/>
      <c r="L11" s="350">
        <f>'مقترح 2013'!G56</f>
        <v>23334.724999999999</v>
      </c>
      <c r="M11" s="351"/>
      <c r="N11" s="429">
        <f>متفق2013!G56</f>
        <v>23335</v>
      </c>
      <c r="O11" s="351"/>
      <c r="P11" s="35">
        <f t="shared" si="5"/>
        <v>-45.164205533910419</v>
      </c>
      <c r="Q11" s="35">
        <f t="shared" si="6"/>
        <v>-8.3407231620380546</v>
      </c>
      <c r="R11" s="7"/>
      <c r="S11" s="377"/>
    </row>
    <row r="12" spans="1:19" ht="15.75">
      <c r="A12" s="11"/>
      <c r="B12" s="10" t="s">
        <v>26</v>
      </c>
      <c r="C12" s="126">
        <f>'نفقات فعلية 2010'!H52</f>
        <v>0</v>
      </c>
      <c r="D12" s="378">
        <f>'منقح 2011'!H52</f>
        <v>0</v>
      </c>
      <c r="E12" s="379"/>
      <c r="F12" s="378">
        <f>'نفقات فعلية 2011'!H52</f>
        <v>0</v>
      </c>
      <c r="G12" s="379"/>
      <c r="H12" s="380">
        <f>'مصدق 2012'!H55</f>
        <v>0</v>
      </c>
      <c r="I12" s="381"/>
      <c r="J12" s="380">
        <f>'منقح 2012'!H56</f>
        <v>0</v>
      </c>
      <c r="K12" s="381"/>
      <c r="L12" s="350">
        <f>'مقترح 2013'!H56</f>
        <v>0</v>
      </c>
      <c r="M12" s="351"/>
      <c r="N12" s="429">
        <f>متفق2013!H56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6">
        <f>'نفقات فعلية 2010'!I52</f>
        <v>16014.699000000001</v>
      </c>
      <c r="D13" s="378">
        <f>'منقح 2011'!I52</f>
        <v>22874.95</v>
      </c>
      <c r="E13" s="379"/>
      <c r="F13" s="378">
        <f>'نفقات فعلية 2011'!I52</f>
        <v>22518.394</v>
      </c>
      <c r="G13" s="379"/>
      <c r="H13" s="380">
        <f>'مصدق 2012'!I55</f>
        <v>22881</v>
      </c>
      <c r="I13" s="381"/>
      <c r="J13" s="380">
        <f>'منقح 2012'!I56</f>
        <v>24112.338</v>
      </c>
      <c r="K13" s="381"/>
      <c r="L13" s="350">
        <f>'مقترح 2013'!I56</f>
        <v>43466.1</v>
      </c>
      <c r="M13" s="351"/>
      <c r="N13" s="429">
        <f>متفق2013!I56</f>
        <v>43441</v>
      </c>
      <c r="O13" s="351"/>
      <c r="P13" s="35">
        <f t="shared" si="5"/>
        <v>89.856212578121571</v>
      </c>
      <c r="Q13" s="35">
        <f t="shared" si="6"/>
        <v>80.160878634000568</v>
      </c>
      <c r="R13" s="7"/>
      <c r="S13" s="377"/>
    </row>
    <row r="14" spans="1:19" ht="15.75">
      <c r="A14" s="11"/>
      <c r="B14" s="12" t="s">
        <v>28</v>
      </c>
      <c r="C14" s="126">
        <f>'نفقات فعلية 2010'!J52</f>
        <v>3452.444</v>
      </c>
      <c r="D14" s="378">
        <f>'منقح 2011'!J52</f>
        <v>3618.8789999999999</v>
      </c>
      <c r="E14" s="379"/>
      <c r="F14" s="378">
        <f>'نفقات فعلية 2011'!J52</f>
        <v>1523.213</v>
      </c>
      <c r="G14" s="379"/>
      <c r="H14" s="380">
        <f>'مصدق 2012'!J55</f>
        <v>3233</v>
      </c>
      <c r="I14" s="381"/>
      <c r="J14" s="380">
        <f>'منقح 2012'!J56</f>
        <v>9330.8240000000005</v>
      </c>
      <c r="K14" s="381"/>
      <c r="L14" s="350">
        <f>'مقترح 2013'!J56</f>
        <v>9184.9</v>
      </c>
      <c r="M14" s="351"/>
      <c r="N14" s="429">
        <f>متفق2013!J56</f>
        <v>9185</v>
      </c>
      <c r="O14" s="351"/>
      <c r="P14" s="35">
        <f t="shared" si="5"/>
        <v>184.10145375811942</v>
      </c>
      <c r="Q14" s="35">
        <f t="shared" si="6"/>
        <v>-1.5628201753671522</v>
      </c>
      <c r="R14" s="7"/>
      <c r="S14" s="377"/>
    </row>
    <row r="15" spans="1:19" ht="15.75">
      <c r="A15" s="5" t="s">
        <v>29</v>
      </c>
      <c r="B15" s="13" t="s">
        <v>30</v>
      </c>
      <c r="C15" s="125">
        <f>'نفقات فعلية 2010'!N52</f>
        <v>20857.359</v>
      </c>
      <c r="D15" s="382">
        <f>'منقح 2011'!N52</f>
        <v>158579</v>
      </c>
      <c r="E15" s="383"/>
      <c r="F15" s="382">
        <f>'نفقات فعلية 2011'!N52</f>
        <v>19402.944</v>
      </c>
      <c r="G15" s="383"/>
      <c r="H15" s="396">
        <f>'مصدق 2012'!N55</f>
        <v>112000</v>
      </c>
      <c r="I15" s="397"/>
      <c r="J15" s="396">
        <f>'منقح 2012'!N56</f>
        <v>242236.17600000001</v>
      </c>
      <c r="K15" s="397"/>
      <c r="L15" s="365">
        <f>'مقترح 2013'!N56</f>
        <v>160000</v>
      </c>
      <c r="M15" s="366"/>
      <c r="N15" s="428">
        <f>متفق2013!N56</f>
        <v>160000</v>
      </c>
      <c r="O15" s="366"/>
      <c r="P15" s="35">
        <f t="shared" si="5"/>
        <v>42.857142857142861</v>
      </c>
      <c r="Q15" s="35">
        <f t="shared" si="6"/>
        <v>-33.948759164692234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159510.94899999996</v>
      </c>
      <c r="D16" s="411">
        <f>D6+D15</f>
        <v>345388.25199999998</v>
      </c>
      <c r="E16" s="412"/>
      <c r="F16" s="411">
        <f t="shared" ref="F16" si="7">F6+F15</f>
        <v>161098.48099999997</v>
      </c>
      <c r="G16" s="412"/>
      <c r="H16" s="411">
        <f t="shared" ref="H16" si="8">H6+H15</f>
        <v>299174.39800000004</v>
      </c>
      <c r="I16" s="412"/>
      <c r="J16" s="411">
        <f t="shared" ref="J16" si="9">J6+J15</f>
        <v>439990.97</v>
      </c>
      <c r="K16" s="412"/>
      <c r="L16" s="413">
        <f t="shared" ref="L16" si="10">L6+L15</f>
        <v>396175.342</v>
      </c>
      <c r="M16" s="414"/>
      <c r="N16" s="413">
        <f t="shared" ref="N16" si="11">N6+N15</f>
        <v>390235</v>
      </c>
      <c r="O16" s="414"/>
      <c r="P16" s="35">
        <f t="shared" si="5"/>
        <v>30.437297646037198</v>
      </c>
      <c r="Q16" s="35">
        <f t="shared" si="6"/>
        <v>-11.308407079354376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23"/>
      <c r="N18" s="123"/>
      <c r="O18" s="123"/>
      <c r="P18" s="123"/>
      <c r="Q18" s="367"/>
      <c r="R18" s="123"/>
      <c r="S18" s="123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23"/>
      <c r="N19" s="123"/>
      <c r="O19" s="123"/>
      <c r="P19" s="123"/>
      <c r="Q19" s="367"/>
      <c r="R19" s="123"/>
      <c r="S19" s="123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4" t="s">
        <v>40</v>
      </c>
      <c r="M20" s="123"/>
      <c r="N20" s="26"/>
      <c r="O20" s="26"/>
      <c r="P20" s="26"/>
      <c r="Q20" s="25"/>
      <c r="R20" s="123"/>
      <c r="S20" s="123"/>
    </row>
    <row r="21" spans="1:19" ht="15.75">
      <c r="A21" s="15" t="s">
        <v>19</v>
      </c>
      <c r="B21" s="343" t="s">
        <v>41</v>
      </c>
      <c r="C21" s="344"/>
      <c r="D21" s="348">
        <f>'ايراد فعلي 2010'!C52</f>
        <v>171.756</v>
      </c>
      <c r="E21" s="349"/>
      <c r="F21" s="350">
        <f>ايرادفعلي2011!C52</f>
        <v>195.10400000000001</v>
      </c>
      <c r="G21" s="351"/>
      <c r="H21" s="350">
        <f>مخطط2012!C52</f>
        <v>167</v>
      </c>
      <c r="I21" s="351"/>
      <c r="J21" s="334">
        <f>مخطط2013!C56</f>
        <v>246.85</v>
      </c>
      <c r="K21" s="335"/>
      <c r="L21" s="36">
        <f>(J21/H21-1)*100</f>
        <v>47.814371257485021</v>
      </c>
      <c r="M21" s="12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2010'!D52</f>
        <v>0</v>
      </c>
      <c r="E22" s="349"/>
      <c r="F22" s="350">
        <f>ايرادفعلي2011!D52</f>
        <v>0</v>
      </c>
      <c r="G22" s="351"/>
      <c r="H22" s="350">
        <f>مخطط2012!D52</f>
        <v>0</v>
      </c>
      <c r="I22" s="351"/>
      <c r="J22" s="334">
        <f>مخطط2013!D56</f>
        <v>0</v>
      </c>
      <c r="K22" s="335"/>
      <c r="L22" s="36" t="e">
        <f t="shared" ref="L22:L26" si="12">(J22/H22-1)*100</f>
        <v>#DIV/0!</v>
      </c>
      <c r="M22" s="12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2010'!E52</f>
        <v>0</v>
      </c>
      <c r="E23" s="349"/>
      <c r="F23" s="350">
        <f>ايرادفعلي2011!E52</f>
        <v>0</v>
      </c>
      <c r="G23" s="351"/>
      <c r="H23" s="350">
        <f>مخطط2012!E52</f>
        <v>0</v>
      </c>
      <c r="I23" s="351"/>
      <c r="J23" s="334">
        <f>مخطط2013!E56</f>
        <v>0</v>
      </c>
      <c r="K23" s="335"/>
      <c r="L23" s="36" t="e">
        <f t="shared" si="12"/>
        <v>#DIV/0!</v>
      </c>
      <c r="M23" s="12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2010'!F52</f>
        <v>1971.1310000000001</v>
      </c>
      <c r="E24" s="349"/>
      <c r="F24" s="350">
        <f>ايرادفعلي2011!F52</f>
        <v>1591.8140000000001</v>
      </c>
      <c r="G24" s="351"/>
      <c r="H24" s="350">
        <f>مخطط2012!F52</f>
        <v>1137.55</v>
      </c>
      <c r="I24" s="351"/>
      <c r="J24" s="334">
        <f>مخطط2013!F56</f>
        <v>933.92</v>
      </c>
      <c r="K24" s="335"/>
      <c r="L24" s="36">
        <f t="shared" si="12"/>
        <v>-17.900751615313617</v>
      </c>
      <c r="M24" s="12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2010'!G52</f>
        <v>0</v>
      </c>
      <c r="E25" s="349"/>
      <c r="F25" s="350">
        <f>ايرادفعلي2011!G52</f>
        <v>0</v>
      </c>
      <c r="G25" s="351"/>
      <c r="H25" s="350">
        <f>مخطط2012!G52</f>
        <v>0</v>
      </c>
      <c r="I25" s="351"/>
      <c r="J25" s="334">
        <f>مخطط2013!G56</f>
        <v>0</v>
      </c>
      <c r="K25" s="335"/>
      <c r="L25" s="36" t="e">
        <f t="shared" si="12"/>
        <v>#DIV/0!</v>
      </c>
      <c r="M25" s="123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2142.8870000000002</v>
      </c>
      <c r="E26" s="427"/>
      <c r="F26" s="426">
        <f>SUM(F21:G25)</f>
        <v>1786.9180000000001</v>
      </c>
      <c r="G26" s="427"/>
      <c r="H26" s="426">
        <f>SUM(H21:I25)</f>
        <v>1304.55</v>
      </c>
      <c r="I26" s="427"/>
      <c r="J26" s="426">
        <f>SUM(J21:K25)</f>
        <v>1180.77</v>
      </c>
      <c r="K26" s="427"/>
      <c r="L26" s="36">
        <f t="shared" si="12"/>
        <v>-9.4883293089571108</v>
      </c>
      <c r="M26" s="123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5.75">
      <c r="A29" s="420"/>
      <c r="B29" s="421"/>
      <c r="C29" s="422"/>
      <c r="D29" s="153">
        <v>7</v>
      </c>
      <c r="E29" s="153">
        <v>18</v>
      </c>
      <c r="F29" s="153">
        <v>34</v>
      </c>
      <c r="G29" s="153">
        <v>218</v>
      </c>
      <c r="H29" s="153">
        <v>600</v>
      </c>
      <c r="I29" s="153">
        <v>787</v>
      </c>
      <c r="J29" s="153">
        <v>1556</v>
      </c>
      <c r="K29" s="153">
        <v>1195</v>
      </c>
      <c r="L29" s="153">
        <v>1519</v>
      </c>
      <c r="M29" s="154">
        <v>763</v>
      </c>
      <c r="N29" s="154">
        <v>471</v>
      </c>
      <c r="O29" s="153">
        <v>426</v>
      </c>
      <c r="P29" s="222">
        <f>SUM(D29:O29)</f>
        <v>7594</v>
      </c>
      <c r="Q29" s="31"/>
      <c r="R29" s="23"/>
      <c r="S29" s="1"/>
    </row>
    <row r="30" spans="1:19" ht="15">
      <c r="A30" s="21"/>
      <c r="B30" s="21"/>
      <c r="C30" s="22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5.75">
      <c r="A32" s="420"/>
      <c r="B32" s="421"/>
      <c r="C32" s="422"/>
      <c r="D32" s="153">
        <v>7</v>
      </c>
      <c r="E32" s="153">
        <v>19</v>
      </c>
      <c r="F32" s="153">
        <v>37</v>
      </c>
      <c r="G32" s="153">
        <v>279</v>
      </c>
      <c r="H32" s="153">
        <v>603</v>
      </c>
      <c r="I32" s="153">
        <v>889</v>
      </c>
      <c r="J32" s="153">
        <v>1719</v>
      </c>
      <c r="K32" s="153">
        <v>1267</v>
      </c>
      <c r="L32" s="153">
        <v>1956</v>
      </c>
      <c r="M32" s="154">
        <v>734</v>
      </c>
      <c r="N32" s="154">
        <v>484</v>
      </c>
      <c r="O32" s="153">
        <v>436</v>
      </c>
      <c r="P32" s="138">
        <f>SUM(D32:O32)</f>
        <v>8430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رقم(1)2013'!C49</f>
        <v>7</v>
      </c>
      <c r="E35" s="158">
        <f>'جدول رقم(1)2013'!D49</f>
        <v>11</v>
      </c>
      <c r="F35" s="158">
        <f>'جدول رقم(1)2013'!E49</f>
        <v>37</v>
      </c>
      <c r="G35" s="158">
        <f>'جدول رقم(1)2013'!F49</f>
        <v>272</v>
      </c>
      <c r="H35" s="158">
        <f>'جدول رقم(1)2013'!G49</f>
        <v>458</v>
      </c>
      <c r="I35" s="158">
        <f>'جدول رقم(1)2013'!H49</f>
        <v>745</v>
      </c>
      <c r="J35" s="158">
        <f>'جدول رقم(1)2013'!I49</f>
        <v>1530</v>
      </c>
      <c r="K35" s="158">
        <f>'جدول رقم(1)2013'!J49</f>
        <v>915</v>
      </c>
      <c r="L35" s="158">
        <f>'جدول رقم(1)2013'!K49</f>
        <v>1415</v>
      </c>
      <c r="M35" s="158">
        <f>'جدول رقم(1)2013'!L49</f>
        <v>681</v>
      </c>
      <c r="N35" s="158">
        <f>'جدول رقم(1)2013'!M49</f>
        <v>275</v>
      </c>
      <c r="O35" s="158">
        <f>'جدول رقم(1)2013'!N49</f>
        <v>268</v>
      </c>
      <c r="P35" s="159">
        <f>SUM(D35:O35)</f>
        <v>6614</v>
      </c>
      <c r="Q35" s="31">
        <v>65</v>
      </c>
      <c r="R35" s="1"/>
      <c r="S35" s="24"/>
    </row>
  </sheetData>
  <sheetProtection password="CC06" sheet="1" objects="1" scenarios="1"/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8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223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23"/>
      <c r="S3" s="123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23"/>
      <c r="S4" s="123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23"/>
      <c r="S5" s="123"/>
    </row>
    <row r="6" spans="1:19" ht="15.75">
      <c r="A6" s="5" t="s">
        <v>19</v>
      </c>
      <c r="B6" s="6" t="s">
        <v>20</v>
      </c>
      <c r="C6" s="37">
        <f>SUM(C7:C14)</f>
        <v>187031.378</v>
      </c>
      <c r="D6" s="411">
        <f>SUM(D7:E14)</f>
        <v>191542.13499999998</v>
      </c>
      <c r="E6" s="412"/>
      <c r="F6" s="411">
        <f t="shared" ref="F6" si="0">SUM(F7:G14)</f>
        <v>130469.523</v>
      </c>
      <c r="G6" s="412"/>
      <c r="H6" s="411">
        <f t="shared" ref="H6" si="1">SUM(H7:I14)</f>
        <v>234468.31499999997</v>
      </c>
      <c r="I6" s="412"/>
      <c r="J6" s="411">
        <f t="shared" ref="J6" si="2">SUM(J7:K14)</f>
        <v>234995.48199999999</v>
      </c>
      <c r="K6" s="412"/>
      <c r="L6" s="413">
        <f t="shared" ref="L6" si="3">SUM(L7:M14)</f>
        <v>254127.65599999999</v>
      </c>
      <c r="M6" s="414"/>
      <c r="N6" s="413">
        <f t="shared" ref="N6" si="4">SUM(N7:O14)</f>
        <v>234038</v>
      </c>
      <c r="O6" s="414"/>
      <c r="P6" s="35">
        <f>(N6/H6-1)*100</f>
        <v>-0.18352799609617776</v>
      </c>
      <c r="Q6" s="35">
        <f>(N6/J6-1)*100</f>
        <v>-0.40744698232112464</v>
      </c>
      <c r="R6" s="7"/>
      <c r="S6" s="8"/>
    </row>
    <row r="7" spans="1:19" ht="15.75">
      <c r="A7" s="9"/>
      <c r="B7" s="10" t="s">
        <v>21</v>
      </c>
      <c r="C7" s="126">
        <f>'نفقات فعلية 2010'!C53</f>
        <v>39989.201999999997</v>
      </c>
      <c r="D7" s="378">
        <f>'منقح 2011'!C53</f>
        <v>51432.595000000001</v>
      </c>
      <c r="E7" s="379"/>
      <c r="F7" s="378">
        <f>'نفقات فعلية 2011'!C53</f>
        <v>43420.508000000002</v>
      </c>
      <c r="G7" s="379"/>
      <c r="H7" s="380">
        <f>'مصدق 2012'!C56</f>
        <v>51655.012000000002</v>
      </c>
      <c r="I7" s="381"/>
      <c r="J7" s="380">
        <f>'منقح 2012'!C57</f>
        <v>52944.436999999998</v>
      </c>
      <c r="K7" s="381"/>
      <c r="L7" s="350">
        <f>'مقترح 2013'!C57</f>
        <v>57862.082999999999</v>
      </c>
      <c r="M7" s="351"/>
      <c r="N7" s="429">
        <f>متفق2013!C57</f>
        <v>56967</v>
      </c>
      <c r="O7" s="351"/>
      <c r="P7" s="35">
        <f t="shared" ref="P7:P16" si="5">(N7/H7-1)*100</f>
        <v>10.283586808575308</v>
      </c>
      <c r="Q7" s="35">
        <f t="shared" ref="Q7:Q16" si="6">(N7/J7-1)*100</f>
        <v>7.5977066296880391</v>
      </c>
      <c r="R7" s="7"/>
      <c r="S7" s="377"/>
    </row>
    <row r="8" spans="1:19" ht="15.75">
      <c r="A8" s="11"/>
      <c r="B8" s="10" t="s">
        <v>22</v>
      </c>
      <c r="C8" s="126">
        <f>'نفقات فعلية 2010'!D53</f>
        <v>65721.842999999993</v>
      </c>
      <c r="D8" s="378">
        <f>'منقح 2011'!D53</f>
        <v>131773.31</v>
      </c>
      <c r="E8" s="379"/>
      <c r="F8" s="378">
        <f>'نفقات فعلية 2011'!D53</f>
        <v>80643.563999999998</v>
      </c>
      <c r="G8" s="379"/>
      <c r="H8" s="380">
        <f>'مصدق 2012'!D56</f>
        <v>181581</v>
      </c>
      <c r="I8" s="381"/>
      <c r="J8" s="380">
        <f>'منقح 2012'!D57</f>
        <v>138444</v>
      </c>
      <c r="K8" s="381"/>
      <c r="L8" s="350">
        <f>'مقترح 2013'!D57</f>
        <v>190906.12299999999</v>
      </c>
      <c r="M8" s="351"/>
      <c r="N8" s="429">
        <f>متفق2013!D57</f>
        <v>174528</v>
      </c>
      <c r="O8" s="351"/>
      <c r="P8" s="35">
        <f t="shared" si="5"/>
        <v>-3.8842169610256549</v>
      </c>
      <c r="Q8" s="35">
        <f t="shared" si="6"/>
        <v>26.063968102626323</v>
      </c>
      <c r="R8" s="7"/>
      <c r="S8" s="377"/>
    </row>
    <row r="9" spans="1:19" ht="15.75">
      <c r="A9" s="11"/>
      <c r="B9" s="10" t="s">
        <v>23</v>
      </c>
      <c r="C9" s="126">
        <f>'نفقات فعلية 2010'!E53</f>
        <v>0</v>
      </c>
      <c r="D9" s="378">
        <f>'منقح 2011'!E53</f>
        <v>0</v>
      </c>
      <c r="E9" s="379"/>
      <c r="F9" s="378">
        <f>'نفقات فعلية 2011'!E53</f>
        <v>0</v>
      </c>
      <c r="G9" s="379"/>
      <c r="H9" s="380">
        <f>'مصدق 2012'!E56</f>
        <v>0</v>
      </c>
      <c r="I9" s="381"/>
      <c r="J9" s="380">
        <f>'منقح 2012'!E57</f>
        <v>0</v>
      </c>
      <c r="K9" s="381"/>
      <c r="L9" s="350">
        <f>'مقترح 2013'!E57</f>
        <v>0</v>
      </c>
      <c r="M9" s="351"/>
      <c r="N9" s="429">
        <f>متفق2013!E57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6">
        <f>'نفقات فعلية 2010'!F53</f>
        <v>73970.354000000007</v>
      </c>
      <c r="D10" s="378">
        <f>'منقح 2011'!F53</f>
        <v>2980.0569999999998</v>
      </c>
      <c r="E10" s="379"/>
      <c r="F10" s="378">
        <f>'نفقات فعلية 2011'!F53</f>
        <v>2980.0569999999998</v>
      </c>
      <c r="G10" s="379"/>
      <c r="H10" s="380">
        <f>'مصدق 2012'!F56</f>
        <v>0</v>
      </c>
      <c r="I10" s="381"/>
      <c r="J10" s="380">
        <f>'منقح 2012'!F57</f>
        <v>37.741999999999997</v>
      </c>
      <c r="K10" s="381"/>
      <c r="L10" s="350">
        <f>'مقترح 2013'!F57</f>
        <v>0</v>
      </c>
      <c r="M10" s="351"/>
      <c r="N10" s="429">
        <f>متفق2013!F57</f>
        <v>0</v>
      </c>
      <c r="O10" s="351"/>
      <c r="P10" s="35" t="e">
        <f t="shared" si="5"/>
        <v>#DIV/0!</v>
      </c>
      <c r="Q10" s="35">
        <f t="shared" si="6"/>
        <v>-100</v>
      </c>
      <c r="R10" s="7"/>
      <c r="S10" s="377"/>
    </row>
    <row r="11" spans="1:19" ht="15.75">
      <c r="A11" s="11"/>
      <c r="B11" s="10" t="s">
        <v>25</v>
      </c>
      <c r="C11" s="126">
        <f>'نفقات فعلية 2010'!G53</f>
        <v>0</v>
      </c>
      <c r="D11" s="378">
        <f>'منقح 2011'!G53</f>
        <v>1204.6980000000001</v>
      </c>
      <c r="E11" s="379"/>
      <c r="F11" s="378">
        <f>'نفقات فعلية 2011'!G53</f>
        <v>471.57799999999997</v>
      </c>
      <c r="G11" s="379"/>
      <c r="H11" s="380">
        <f>'مصدق 2012'!G56</f>
        <v>780.49800000000005</v>
      </c>
      <c r="I11" s="381"/>
      <c r="J11" s="380">
        <f>'منقح 2012'!G57</f>
        <v>780.49800000000005</v>
      </c>
      <c r="K11" s="381"/>
      <c r="L11" s="350">
        <f>'مقترح 2013'!G57</f>
        <v>472.55799999999999</v>
      </c>
      <c r="M11" s="351"/>
      <c r="N11" s="429">
        <f>متفق2013!G57</f>
        <v>473</v>
      </c>
      <c r="O11" s="351"/>
      <c r="P11" s="35">
        <f t="shared" si="5"/>
        <v>-39.397666617979809</v>
      </c>
      <c r="Q11" s="35">
        <f t="shared" si="6"/>
        <v>-39.397666617979809</v>
      </c>
      <c r="R11" s="7"/>
      <c r="S11" s="377"/>
    </row>
    <row r="12" spans="1:19" ht="15.75">
      <c r="A12" s="11"/>
      <c r="B12" s="10" t="s">
        <v>26</v>
      </c>
      <c r="C12" s="126">
        <f>'نفقات فعلية 2010'!H53</f>
        <v>0</v>
      </c>
      <c r="D12" s="378">
        <f>'منقح 2011'!H53</f>
        <v>0</v>
      </c>
      <c r="E12" s="379"/>
      <c r="F12" s="378">
        <f>'نفقات فعلية 2011'!H53</f>
        <v>0</v>
      </c>
      <c r="G12" s="379"/>
      <c r="H12" s="380">
        <f>'مصدق 2012'!H56</f>
        <v>0</v>
      </c>
      <c r="I12" s="381"/>
      <c r="J12" s="380">
        <f>'منقح 2012'!H57</f>
        <v>0</v>
      </c>
      <c r="K12" s="381"/>
      <c r="L12" s="350">
        <f>'مقترح 2013'!H57</f>
        <v>0</v>
      </c>
      <c r="M12" s="351"/>
      <c r="N12" s="429">
        <f>متفق2013!H57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6">
        <f>'نفقات فعلية 2010'!I53</f>
        <v>389.82799999999997</v>
      </c>
      <c r="D13" s="378">
        <f>'منقح 2011'!I53</f>
        <v>1400.376</v>
      </c>
      <c r="E13" s="379"/>
      <c r="F13" s="378">
        <f>'نفقات فعلية 2011'!I53</f>
        <v>1387.9849999999999</v>
      </c>
      <c r="G13" s="379"/>
      <c r="H13" s="380">
        <f>'مصدق 2012'!I56</f>
        <v>51.405999999999999</v>
      </c>
      <c r="I13" s="381"/>
      <c r="J13" s="380">
        <f>'منقح 2012'!I57</f>
        <v>1351.4059999999999</v>
      </c>
      <c r="K13" s="381"/>
      <c r="L13" s="350">
        <f>'مقترح 2013'!I57</f>
        <v>3396</v>
      </c>
      <c r="M13" s="351"/>
      <c r="N13" s="429">
        <f>متفق2013!I57</f>
        <v>670</v>
      </c>
      <c r="O13" s="351"/>
      <c r="P13" s="35">
        <f t="shared" si="5"/>
        <v>1203.3498035248804</v>
      </c>
      <c r="Q13" s="35">
        <f t="shared" si="6"/>
        <v>-50.422004934120459</v>
      </c>
      <c r="R13" s="7"/>
      <c r="S13" s="377"/>
    </row>
    <row r="14" spans="1:19" ht="15.75">
      <c r="A14" s="11"/>
      <c r="B14" s="12" t="s">
        <v>28</v>
      </c>
      <c r="C14" s="126">
        <f>'نفقات فعلية 2010'!J53</f>
        <v>6960.1509999999998</v>
      </c>
      <c r="D14" s="378">
        <f>'منقح 2011'!J53</f>
        <v>2751.0990000000002</v>
      </c>
      <c r="E14" s="379"/>
      <c r="F14" s="378">
        <f>'نفقات فعلية 2011'!J53</f>
        <v>1565.8309999999999</v>
      </c>
      <c r="G14" s="379"/>
      <c r="H14" s="380">
        <f>'مصدق 2012'!J56</f>
        <v>400.399</v>
      </c>
      <c r="I14" s="381"/>
      <c r="J14" s="380">
        <f>'منقح 2012'!J57</f>
        <v>41437.398999999998</v>
      </c>
      <c r="K14" s="381"/>
      <c r="L14" s="350">
        <f>'مقترح 2013'!J57</f>
        <v>1490.8920000000001</v>
      </c>
      <c r="M14" s="351"/>
      <c r="N14" s="429">
        <f>متفق2013!J57</f>
        <v>1400</v>
      </c>
      <c r="O14" s="351"/>
      <c r="P14" s="35">
        <f t="shared" si="5"/>
        <v>249.65122290515208</v>
      </c>
      <c r="Q14" s="35">
        <f t="shared" si="6"/>
        <v>-96.621409562892694</v>
      </c>
      <c r="R14" s="7"/>
      <c r="S14" s="377"/>
    </row>
    <row r="15" spans="1:19" ht="15.75">
      <c r="A15" s="5" t="s">
        <v>29</v>
      </c>
      <c r="B15" s="13" t="s">
        <v>30</v>
      </c>
      <c r="C15" s="125">
        <f>'نفقات فعلية 2010'!N53</f>
        <v>117618.894</v>
      </c>
      <c r="D15" s="382">
        <f>'منقح 2011'!N53</f>
        <v>645691.96499999997</v>
      </c>
      <c r="E15" s="383"/>
      <c r="F15" s="382">
        <f>'نفقات فعلية 2011'!N53</f>
        <v>218112.72399999999</v>
      </c>
      <c r="G15" s="383"/>
      <c r="H15" s="396">
        <f>'مصدق 2012'!N56</f>
        <v>672027.77300000004</v>
      </c>
      <c r="I15" s="397"/>
      <c r="J15" s="396">
        <f>'منقح 2012'!N57</f>
        <v>1052019.1240000001</v>
      </c>
      <c r="K15" s="397"/>
      <c r="L15" s="365">
        <f>'مقترح 2013'!N57</f>
        <v>2867343.2749999999</v>
      </c>
      <c r="M15" s="366"/>
      <c r="N15" s="428">
        <f>متفق2013!N57</f>
        <v>1240005</v>
      </c>
      <c r="O15" s="366"/>
      <c r="P15" s="35">
        <f t="shared" si="5"/>
        <v>84.516927695486757</v>
      </c>
      <c r="Q15" s="35">
        <f t="shared" si="6"/>
        <v>17.869055011589307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304650.272</v>
      </c>
      <c r="D16" s="411">
        <f>D6+D15</f>
        <v>837234.1</v>
      </c>
      <c r="E16" s="412"/>
      <c r="F16" s="411">
        <f t="shared" ref="F16" si="7">F6+F15</f>
        <v>348582.24699999997</v>
      </c>
      <c r="G16" s="412"/>
      <c r="H16" s="411">
        <f t="shared" ref="H16" si="8">H6+H15</f>
        <v>906496.08799999999</v>
      </c>
      <c r="I16" s="412"/>
      <c r="J16" s="411">
        <f t="shared" ref="J16" si="9">J6+J15</f>
        <v>1287014.6060000001</v>
      </c>
      <c r="K16" s="412"/>
      <c r="L16" s="413">
        <f t="shared" ref="L16" si="10">L6+L15</f>
        <v>3121470.9309999999</v>
      </c>
      <c r="M16" s="414"/>
      <c r="N16" s="413">
        <f t="shared" ref="N16" si="11">N6+N15</f>
        <v>1474043</v>
      </c>
      <c r="O16" s="414"/>
      <c r="P16" s="35">
        <f t="shared" si="5"/>
        <v>62.608865003728511</v>
      </c>
      <c r="Q16" s="35">
        <f t="shared" si="6"/>
        <v>14.531955824594567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23"/>
      <c r="N18" s="123"/>
      <c r="O18" s="123"/>
      <c r="P18" s="123"/>
      <c r="Q18" s="367"/>
      <c r="R18" s="123"/>
      <c r="S18" s="123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23"/>
      <c r="N19" s="123"/>
      <c r="O19" s="123"/>
      <c r="P19" s="123"/>
      <c r="Q19" s="367"/>
      <c r="R19" s="123"/>
      <c r="S19" s="123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4" t="s">
        <v>40</v>
      </c>
      <c r="M20" s="123"/>
      <c r="N20" s="26"/>
      <c r="O20" s="26"/>
      <c r="P20" s="26"/>
      <c r="Q20" s="25"/>
      <c r="R20" s="123"/>
      <c r="S20" s="123"/>
    </row>
    <row r="21" spans="1:19" ht="15.75">
      <c r="A21" s="15" t="s">
        <v>19</v>
      </c>
      <c r="B21" s="343" t="s">
        <v>41</v>
      </c>
      <c r="C21" s="344"/>
      <c r="D21" s="348">
        <f>'ايراد فعلي 2010'!C53</f>
        <v>6511.1120000000001</v>
      </c>
      <c r="E21" s="349"/>
      <c r="F21" s="350">
        <f>ايرادفعلي2011!C53</f>
        <v>8640.5550000000003</v>
      </c>
      <c r="G21" s="351"/>
      <c r="H21" s="350">
        <f>مخطط2012!C53</f>
        <v>8901.25</v>
      </c>
      <c r="I21" s="351"/>
      <c r="J21" s="334">
        <f>مخطط2013!C57</f>
        <v>14745.5</v>
      </c>
      <c r="K21" s="335"/>
      <c r="L21" s="36">
        <f>(J21/H21-1)*100</f>
        <v>65.656508917286899</v>
      </c>
      <c r="M21" s="12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2010'!D53</f>
        <v>0</v>
      </c>
      <c r="E22" s="349"/>
      <c r="F22" s="350">
        <f>ايرادفعلي2011!D53</f>
        <v>0</v>
      </c>
      <c r="G22" s="351"/>
      <c r="H22" s="350">
        <f>مخطط2012!D53</f>
        <v>0</v>
      </c>
      <c r="I22" s="351"/>
      <c r="J22" s="334">
        <f>مخطط2013!D57</f>
        <v>0</v>
      </c>
      <c r="K22" s="335"/>
      <c r="L22" s="36" t="e">
        <f t="shared" ref="L22:L26" si="12">(J22/H22-1)*100</f>
        <v>#DIV/0!</v>
      </c>
      <c r="M22" s="12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2010'!E53</f>
        <v>0</v>
      </c>
      <c r="E23" s="349"/>
      <c r="F23" s="350">
        <f>ايرادفعلي2011!E53</f>
        <v>0</v>
      </c>
      <c r="G23" s="351"/>
      <c r="H23" s="350">
        <f>مخطط2012!E53</f>
        <v>0</v>
      </c>
      <c r="I23" s="351"/>
      <c r="J23" s="334">
        <f>مخطط2013!E57</f>
        <v>0</v>
      </c>
      <c r="K23" s="335"/>
      <c r="L23" s="36" t="e">
        <f t="shared" si="12"/>
        <v>#DIV/0!</v>
      </c>
      <c r="M23" s="12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2010'!F53</f>
        <v>21772.600999999999</v>
      </c>
      <c r="E24" s="349"/>
      <c r="F24" s="350">
        <f>ايرادفعلي2011!F53</f>
        <v>23887.991000000002</v>
      </c>
      <c r="G24" s="351"/>
      <c r="H24" s="350">
        <f>مخطط2012!F53</f>
        <v>32436.095000000001</v>
      </c>
      <c r="I24" s="351"/>
      <c r="J24" s="334">
        <f>مخطط2013!F57</f>
        <v>31857.75</v>
      </c>
      <c r="K24" s="335"/>
      <c r="L24" s="36">
        <f t="shared" si="12"/>
        <v>-1.7830290606807075</v>
      </c>
      <c r="M24" s="12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2010'!G53</f>
        <v>0</v>
      </c>
      <c r="E25" s="349"/>
      <c r="F25" s="350">
        <f>ايرادفعلي2011!G53</f>
        <v>0</v>
      </c>
      <c r="G25" s="351"/>
      <c r="H25" s="350">
        <f>مخطط2012!G53</f>
        <v>0</v>
      </c>
      <c r="I25" s="351"/>
      <c r="J25" s="334">
        <f>مخطط2013!G57</f>
        <v>0</v>
      </c>
      <c r="K25" s="335"/>
      <c r="L25" s="36" t="e">
        <f t="shared" si="12"/>
        <v>#DIV/0!</v>
      </c>
      <c r="M25" s="123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28283.713</v>
      </c>
      <c r="E26" s="427"/>
      <c r="F26" s="426">
        <f>SUM(F21:G25)</f>
        <v>32528.546000000002</v>
      </c>
      <c r="G26" s="427"/>
      <c r="H26" s="426">
        <f>SUM(H21:I25)</f>
        <v>41337.345000000001</v>
      </c>
      <c r="I26" s="427"/>
      <c r="J26" s="426">
        <f>SUM(J21:K25)</f>
        <v>46603.25</v>
      </c>
      <c r="K26" s="427"/>
      <c r="L26" s="36">
        <f t="shared" si="12"/>
        <v>12.738856353740191</v>
      </c>
      <c r="M26" s="123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5.75">
      <c r="A29" s="420"/>
      <c r="B29" s="421"/>
      <c r="C29" s="422"/>
      <c r="D29" s="153">
        <v>4</v>
      </c>
      <c r="E29" s="153">
        <v>8</v>
      </c>
      <c r="F29" s="153">
        <v>7</v>
      </c>
      <c r="G29" s="153">
        <v>239</v>
      </c>
      <c r="H29" s="153">
        <v>397</v>
      </c>
      <c r="I29" s="153">
        <v>380</v>
      </c>
      <c r="J29" s="153">
        <v>584</v>
      </c>
      <c r="K29" s="153">
        <v>346</v>
      </c>
      <c r="L29" s="153">
        <v>704</v>
      </c>
      <c r="M29" s="154">
        <v>379</v>
      </c>
      <c r="N29" s="154">
        <v>143</v>
      </c>
      <c r="O29" s="153">
        <v>26</v>
      </c>
      <c r="P29" s="162">
        <f>SUM(D29:O29)</f>
        <v>3217</v>
      </c>
      <c r="Q29" s="31"/>
      <c r="R29" s="23"/>
      <c r="S29" s="1"/>
    </row>
    <row r="30" spans="1:19" ht="15">
      <c r="A30" s="21"/>
      <c r="B30" s="21"/>
      <c r="C30" s="22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5.75">
      <c r="A32" s="420"/>
      <c r="B32" s="421"/>
      <c r="C32" s="422"/>
      <c r="D32" s="153">
        <v>1</v>
      </c>
      <c r="E32" s="153">
        <v>7</v>
      </c>
      <c r="F32" s="153">
        <v>12</v>
      </c>
      <c r="G32" s="153">
        <v>249</v>
      </c>
      <c r="H32" s="153">
        <v>385</v>
      </c>
      <c r="I32" s="153">
        <v>388</v>
      </c>
      <c r="J32" s="153">
        <v>599</v>
      </c>
      <c r="K32" s="153">
        <v>388</v>
      </c>
      <c r="L32" s="153">
        <v>985</v>
      </c>
      <c r="M32" s="154">
        <v>397</v>
      </c>
      <c r="N32" s="154">
        <v>150</v>
      </c>
      <c r="O32" s="153">
        <v>27</v>
      </c>
      <c r="P32" s="141">
        <f>SUM(D32:O32)</f>
        <v>3588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رقم(1)2013'!C50</f>
        <v>1</v>
      </c>
      <c r="E35" s="158">
        <f>'جدول رقم(1)2013'!D50</f>
        <v>7</v>
      </c>
      <c r="F35" s="158">
        <f>'جدول رقم(1)2013'!E50</f>
        <v>12</v>
      </c>
      <c r="G35" s="158">
        <f>'جدول رقم(1)2013'!F50</f>
        <v>250</v>
      </c>
      <c r="H35" s="158">
        <f>'جدول رقم(1)2013'!G50</f>
        <v>389</v>
      </c>
      <c r="I35" s="158">
        <f>'جدول رقم(1)2013'!H50</f>
        <v>396</v>
      </c>
      <c r="J35" s="158">
        <f>'جدول رقم(1)2013'!I50</f>
        <v>613</v>
      </c>
      <c r="K35" s="158">
        <f>'جدول رقم(1)2013'!J50</f>
        <v>397</v>
      </c>
      <c r="L35" s="158">
        <f>'جدول رقم(1)2013'!K50</f>
        <v>1114</v>
      </c>
      <c r="M35" s="158">
        <f>'جدول رقم(1)2013'!L50</f>
        <v>441</v>
      </c>
      <c r="N35" s="158">
        <f>'جدول رقم(1)2013'!M50</f>
        <v>205</v>
      </c>
      <c r="O35" s="158">
        <f>'جدول رقم(1)2013'!N50</f>
        <v>45</v>
      </c>
      <c r="P35" s="159">
        <f>SUM(D35:O35)</f>
        <v>3870</v>
      </c>
      <c r="Q35" s="31">
        <v>66</v>
      </c>
      <c r="R35" s="1"/>
      <c r="S35" s="24"/>
    </row>
  </sheetData>
  <sheetProtection password="CC06" sheet="1" objects="1" scenarios="1"/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6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224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23"/>
      <c r="S3" s="123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23"/>
      <c r="S4" s="123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23"/>
      <c r="S5" s="123"/>
    </row>
    <row r="6" spans="1:19" ht="15.75">
      <c r="A6" s="5" t="s">
        <v>19</v>
      </c>
      <c r="B6" s="6" t="s">
        <v>20</v>
      </c>
      <c r="C6" s="37">
        <f>SUM(C7:C14)</f>
        <v>659562.41799999995</v>
      </c>
      <c r="D6" s="411">
        <f>SUM(D7:E14)</f>
        <v>832204.17299999995</v>
      </c>
      <c r="E6" s="412"/>
      <c r="F6" s="411">
        <f t="shared" ref="F6" si="0">SUM(F7:G14)</f>
        <v>747844.90699999989</v>
      </c>
      <c r="G6" s="412"/>
      <c r="H6" s="411">
        <f t="shared" ref="H6" si="1">SUM(H7:I14)</f>
        <v>847732.30499999993</v>
      </c>
      <c r="I6" s="412"/>
      <c r="J6" s="411">
        <f t="shared" ref="J6" si="2">SUM(J7:K14)</f>
        <v>852286.34699999995</v>
      </c>
      <c r="K6" s="412"/>
      <c r="L6" s="413">
        <f t="shared" ref="L6" si="3">SUM(L7:M14)</f>
        <v>1158845.3829999999</v>
      </c>
      <c r="M6" s="414"/>
      <c r="N6" s="413">
        <f t="shared" ref="N6" si="4">SUM(N7:O14)</f>
        <v>935030</v>
      </c>
      <c r="O6" s="414"/>
      <c r="P6" s="35">
        <f>(N6/H6-1)*100</f>
        <v>10.297790291240583</v>
      </c>
      <c r="Q6" s="35">
        <f>(N6/J6-1)*100</f>
        <v>9.7084334732397295</v>
      </c>
      <c r="R6" s="7"/>
      <c r="S6" s="8"/>
    </row>
    <row r="7" spans="1:19" ht="15.75">
      <c r="A7" s="9"/>
      <c r="B7" s="10" t="s">
        <v>21</v>
      </c>
      <c r="C7" s="126">
        <f>'نفقات فعلية 2010'!C54</f>
        <v>26625.600999999999</v>
      </c>
      <c r="D7" s="378">
        <f>'منقح 2011'!C54</f>
        <v>42597.021000000001</v>
      </c>
      <c r="E7" s="379"/>
      <c r="F7" s="378">
        <f>'نفقات فعلية 2011'!C54</f>
        <v>33262.607000000004</v>
      </c>
      <c r="G7" s="379"/>
      <c r="H7" s="380">
        <f>'مصدق 2012'!C57</f>
        <v>42559.692999999999</v>
      </c>
      <c r="I7" s="381"/>
      <c r="J7" s="380">
        <f>'منقح 2012'!C58</f>
        <v>43856.099000000002</v>
      </c>
      <c r="K7" s="381"/>
      <c r="L7" s="350">
        <f>'مقترح 2013'!C58</f>
        <v>58261.021999999997</v>
      </c>
      <c r="M7" s="351"/>
      <c r="N7" s="429">
        <f>متفق2013!C58</f>
        <v>57232</v>
      </c>
      <c r="O7" s="351"/>
      <c r="P7" s="35">
        <f t="shared" ref="P7:P16" si="5">(N7/H7-1)*100</f>
        <v>34.474654222717248</v>
      </c>
      <c r="Q7" s="35">
        <f t="shared" ref="Q7:Q16" si="6">(N7/J7-1)*100</f>
        <v>30.49952299679002</v>
      </c>
      <c r="R7" s="7"/>
      <c r="S7" s="377"/>
    </row>
    <row r="8" spans="1:19" ht="15.75">
      <c r="A8" s="11"/>
      <c r="B8" s="10" t="s">
        <v>22</v>
      </c>
      <c r="C8" s="126">
        <f>'نفقات فعلية 2010'!D54</f>
        <v>6637.0709999999999</v>
      </c>
      <c r="D8" s="378">
        <f>'منقح 2011'!D54</f>
        <v>9032.2129999999997</v>
      </c>
      <c r="E8" s="379"/>
      <c r="F8" s="378">
        <f>'نفقات فعلية 2011'!D54</f>
        <v>5749.2110000000002</v>
      </c>
      <c r="G8" s="379"/>
      <c r="H8" s="380">
        <f>'مصدق 2012'!D57</f>
        <v>9034</v>
      </c>
      <c r="I8" s="381"/>
      <c r="J8" s="380">
        <f>'منقح 2012'!D58</f>
        <v>8879.08</v>
      </c>
      <c r="K8" s="381"/>
      <c r="L8" s="350">
        <f>'مقترح 2013'!D58</f>
        <v>15048.934999999999</v>
      </c>
      <c r="M8" s="351"/>
      <c r="N8" s="429">
        <f>متفق2013!D58</f>
        <v>8888</v>
      </c>
      <c r="O8" s="351"/>
      <c r="P8" s="35">
        <f t="shared" si="5"/>
        <v>-1.616116891742303</v>
      </c>
      <c r="Q8" s="35">
        <f t="shared" si="6"/>
        <v>0.10046085855741627</v>
      </c>
      <c r="R8" s="7"/>
      <c r="S8" s="377"/>
    </row>
    <row r="9" spans="1:19" ht="15.75">
      <c r="A9" s="11"/>
      <c r="B9" s="10" t="s">
        <v>23</v>
      </c>
      <c r="C9" s="126">
        <f>'نفقات فعلية 2010'!E54</f>
        <v>0</v>
      </c>
      <c r="D9" s="378">
        <f>'منقح 2011'!E54</f>
        <v>0</v>
      </c>
      <c r="E9" s="379"/>
      <c r="F9" s="378">
        <f>'نفقات فعلية 2011'!E54</f>
        <v>0</v>
      </c>
      <c r="G9" s="379"/>
      <c r="H9" s="380">
        <f>'مصدق 2012'!E57</f>
        <v>0</v>
      </c>
      <c r="I9" s="381"/>
      <c r="J9" s="380">
        <f>'منقح 2012'!E58</f>
        <v>0</v>
      </c>
      <c r="K9" s="381"/>
      <c r="L9" s="350">
        <f>'مقترح 2013'!E58</f>
        <v>0</v>
      </c>
      <c r="M9" s="351"/>
      <c r="N9" s="429">
        <f>متفق2013!E58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6">
        <f>'نفقات فعلية 2010'!F54</f>
        <v>0</v>
      </c>
      <c r="D10" s="378">
        <f>'منقح 2011'!F54</f>
        <v>0</v>
      </c>
      <c r="E10" s="379"/>
      <c r="F10" s="378">
        <f>'نفقات فعلية 2011'!F54</f>
        <v>0</v>
      </c>
      <c r="G10" s="379"/>
      <c r="H10" s="380">
        <f>'مصدق 2012'!F57</f>
        <v>0</v>
      </c>
      <c r="I10" s="381"/>
      <c r="J10" s="380">
        <f>'منقح 2012'!F58</f>
        <v>0</v>
      </c>
      <c r="K10" s="381"/>
      <c r="L10" s="350">
        <f>'مقترح 2013'!F58</f>
        <v>0</v>
      </c>
      <c r="M10" s="351"/>
      <c r="N10" s="429">
        <f>متفق2013!F58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26">
        <f>'نفقات فعلية 2010'!G54</f>
        <v>624676.02</v>
      </c>
      <c r="D11" s="378">
        <f>'منقح 2011'!G54</f>
        <v>765752.26399999997</v>
      </c>
      <c r="E11" s="379"/>
      <c r="F11" s="378">
        <f>'نفقات فعلية 2011'!G54</f>
        <v>696616.68799999997</v>
      </c>
      <c r="G11" s="379"/>
      <c r="H11" s="380">
        <f>'مصدق 2012'!G57</f>
        <v>795516</v>
      </c>
      <c r="I11" s="381"/>
      <c r="J11" s="380">
        <f>'منقح 2012'!G58</f>
        <v>798792.03599999996</v>
      </c>
      <c r="K11" s="381"/>
      <c r="L11" s="350">
        <f>'مقترح 2013'!G58</f>
        <v>1082513.514</v>
      </c>
      <c r="M11" s="351"/>
      <c r="N11" s="429">
        <f>متفق2013!G58</f>
        <v>867560</v>
      </c>
      <c r="O11" s="351"/>
      <c r="P11" s="35">
        <f t="shared" si="5"/>
        <v>9.0562603392012164</v>
      </c>
      <c r="Q11" s="35">
        <f t="shared" si="6"/>
        <v>8.6089946945840712</v>
      </c>
      <c r="R11" s="7"/>
      <c r="S11" s="377"/>
    </row>
    <row r="12" spans="1:19" ht="15.75">
      <c r="A12" s="11"/>
      <c r="B12" s="10" t="s">
        <v>26</v>
      </c>
      <c r="C12" s="126">
        <f>'نفقات فعلية 2010'!H54</f>
        <v>0</v>
      </c>
      <c r="D12" s="378">
        <f>'منقح 2011'!H54</f>
        <v>0</v>
      </c>
      <c r="E12" s="379"/>
      <c r="F12" s="378">
        <f>'نفقات فعلية 2011'!H54</f>
        <v>0</v>
      </c>
      <c r="G12" s="379"/>
      <c r="H12" s="380">
        <f>'مصدق 2012'!H57</f>
        <v>0</v>
      </c>
      <c r="I12" s="381"/>
      <c r="J12" s="380">
        <f>'منقح 2012'!H58</f>
        <v>0</v>
      </c>
      <c r="K12" s="381"/>
      <c r="L12" s="350">
        <f>'مقترح 2013'!H58</f>
        <v>0</v>
      </c>
      <c r="M12" s="351"/>
      <c r="N12" s="429">
        <f>متفق2013!H58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6">
        <f>'نفقات فعلية 2010'!I54</f>
        <v>90.438000000000002</v>
      </c>
      <c r="D13" s="378">
        <f>'منقح 2011'!I54</f>
        <v>65.512</v>
      </c>
      <c r="E13" s="379"/>
      <c r="F13" s="378">
        <f>'نفقات فعلية 2011'!I54</f>
        <v>85.483000000000004</v>
      </c>
      <c r="G13" s="379"/>
      <c r="H13" s="380">
        <f>'مصدق 2012'!I57</f>
        <v>13.362</v>
      </c>
      <c r="I13" s="381"/>
      <c r="J13" s="380">
        <f>'منقح 2012'!I58</f>
        <v>38.862000000000002</v>
      </c>
      <c r="K13" s="381"/>
      <c r="L13" s="350">
        <f>'مقترح 2013'!I58</f>
        <v>350</v>
      </c>
      <c r="M13" s="351"/>
      <c r="N13" s="429">
        <f>متفق2013!I58</f>
        <v>350</v>
      </c>
      <c r="O13" s="351"/>
      <c r="P13" s="35">
        <f t="shared" si="5"/>
        <v>2519.368358030235</v>
      </c>
      <c r="Q13" s="35">
        <f t="shared" si="6"/>
        <v>800.62271627811231</v>
      </c>
      <c r="R13" s="7"/>
      <c r="S13" s="377"/>
    </row>
    <row r="14" spans="1:19" ht="15.75">
      <c r="A14" s="11"/>
      <c r="B14" s="12" t="s">
        <v>28</v>
      </c>
      <c r="C14" s="126">
        <f>'نفقات فعلية 2010'!J54</f>
        <v>1533.288</v>
      </c>
      <c r="D14" s="378">
        <f>'منقح 2011'!J54</f>
        <v>14757.163</v>
      </c>
      <c r="E14" s="379"/>
      <c r="F14" s="378">
        <f>'نفقات فعلية 2011'!J54</f>
        <v>12130.918</v>
      </c>
      <c r="G14" s="379"/>
      <c r="H14" s="380">
        <f>'مصدق 2012'!J57</f>
        <v>609.25</v>
      </c>
      <c r="I14" s="381"/>
      <c r="J14" s="380">
        <f>'منقح 2012'!J58</f>
        <v>720.27</v>
      </c>
      <c r="K14" s="381"/>
      <c r="L14" s="350">
        <f>'مقترح 2013'!J58</f>
        <v>2671.9119999999998</v>
      </c>
      <c r="M14" s="351"/>
      <c r="N14" s="429">
        <f>متفق2013!J58</f>
        <v>1000</v>
      </c>
      <c r="O14" s="351"/>
      <c r="P14" s="35">
        <f t="shared" si="5"/>
        <v>64.136233073450953</v>
      </c>
      <c r="Q14" s="35">
        <f t="shared" si="6"/>
        <v>38.836825079484093</v>
      </c>
      <c r="R14" s="7"/>
      <c r="S14" s="377"/>
    </row>
    <row r="15" spans="1:19" ht="15.75">
      <c r="A15" s="5" t="s">
        <v>29</v>
      </c>
      <c r="B15" s="13" t="s">
        <v>30</v>
      </c>
      <c r="C15" s="125">
        <f>'نفقات فعلية 2010'!N54</f>
        <v>1508017.3529999999</v>
      </c>
      <c r="D15" s="382">
        <f>'منقح 2011'!N54</f>
        <v>1578831</v>
      </c>
      <c r="E15" s="383"/>
      <c r="F15" s="382">
        <f>'نفقات فعلية 2011'!N54</f>
        <v>651095.94499999995</v>
      </c>
      <c r="G15" s="383"/>
      <c r="H15" s="396">
        <f>'مصدق 2012'!N57</f>
        <v>1530155</v>
      </c>
      <c r="I15" s="397"/>
      <c r="J15" s="396">
        <f>'منقح 2012'!N58</f>
        <v>1863699.31</v>
      </c>
      <c r="K15" s="397"/>
      <c r="L15" s="365">
        <f>'مقترح 2013'!N58</f>
        <v>1770900</v>
      </c>
      <c r="M15" s="366"/>
      <c r="N15" s="428">
        <f>متفق2013!N58</f>
        <v>1770900</v>
      </c>
      <c r="O15" s="366"/>
      <c r="P15" s="35">
        <f t="shared" si="5"/>
        <v>15.733373416418605</v>
      </c>
      <c r="Q15" s="35">
        <f t="shared" si="6"/>
        <v>-4.9793069891730601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2167579.7709999997</v>
      </c>
      <c r="D16" s="411">
        <f>D6+D15</f>
        <v>2411035.173</v>
      </c>
      <c r="E16" s="412"/>
      <c r="F16" s="411">
        <f t="shared" ref="F16" si="7">F6+F15</f>
        <v>1398940.852</v>
      </c>
      <c r="G16" s="412"/>
      <c r="H16" s="411">
        <f t="shared" ref="H16" si="8">H6+H15</f>
        <v>2377887.3049999997</v>
      </c>
      <c r="I16" s="412"/>
      <c r="J16" s="411">
        <f t="shared" ref="J16" si="9">J6+J15</f>
        <v>2715985.6570000001</v>
      </c>
      <c r="K16" s="412"/>
      <c r="L16" s="413">
        <f t="shared" ref="L16" si="10">L6+L15</f>
        <v>2929745.3829999999</v>
      </c>
      <c r="M16" s="414"/>
      <c r="N16" s="413">
        <f t="shared" ref="N16" si="11">N6+N15</f>
        <v>2705930</v>
      </c>
      <c r="O16" s="414"/>
      <c r="P16" s="35">
        <f t="shared" si="5"/>
        <v>13.795552644998054</v>
      </c>
      <c r="Q16" s="35">
        <f t="shared" si="6"/>
        <v>-0.37023969453164884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23"/>
      <c r="N18" s="123"/>
      <c r="O18" s="123"/>
      <c r="P18" s="123"/>
      <c r="Q18" s="367"/>
      <c r="R18" s="123"/>
      <c r="S18" s="123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23"/>
      <c r="N19" s="123"/>
      <c r="O19" s="123"/>
      <c r="P19" s="123"/>
      <c r="Q19" s="367"/>
      <c r="R19" s="123"/>
      <c r="S19" s="123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4" t="s">
        <v>40</v>
      </c>
      <c r="M20" s="123"/>
      <c r="N20" s="26"/>
      <c r="O20" s="26"/>
      <c r="P20" s="26"/>
      <c r="Q20" s="25"/>
      <c r="R20" s="123"/>
      <c r="S20" s="123"/>
    </row>
    <row r="21" spans="1:19" ht="15.75">
      <c r="A21" s="15" t="s">
        <v>19</v>
      </c>
      <c r="B21" s="343" t="s">
        <v>41</v>
      </c>
      <c r="C21" s="344"/>
      <c r="D21" s="348">
        <f>'ايراد فعلي 2010'!C54</f>
        <v>56.399000000000001</v>
      </c>
      <c r="E21" s="349"/>
      <c r="F21" s="350">
        <f>ايرادفعلي2011!C54</f>
        <v>50.363999999999997</v>
      </c>
      <c r="G21" s="351"/>
      <c r="H21" s="350">
        <f>مخطط2012!C54</f>
        <v>68</v>
      </c>
      <c r="I21" s="351"/>
      <c r="J21" s="334">
        <f>مخطط2013!C58</f>
        <v>58</v>
      </c>
      <c r="K21" s="335"/>
      <c r="L21" s="36">
        <f>(J21/H21-1)*100</f>
        <v>-14.705882352941179</v>
      </c>
      <c r="M21" s="12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2010'!D54</f>
        <v>0</v>
      </c>
      <c r="E22" s="349"/>
      <c r="F22" s="350">
        <f>ايرادفعلي2011!D54</f>
        <v>0</v>
      </c>
      <c r="G22" s="351"/>
      <c r="H22" s="350">
        <f>مخطط2012!D54</f>
        <v>0</v>
      </c>
      <c r="I22" s="351"/>
      <c r="J22" s="334">
        <f>مخطط2013!D58</f>
        <v>0</v>
      </c>
      <c r="K22" s="335"/>
      <c r="L22" s="36" t="e">
        <f t="shared" ref="L22:L26" si="12">(J22/H22-1)*100</f>
        <v>#DIV/0!</v>
      </c>
      <c r="M22" s="12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2010'!E54</f>
        <v>0</v>
      </c>
      <c r="E23" s="349"/>
      <c r="F23" s="350">
        <f>ايرادفعلي2011!E54</f>
        <v>0</v>
      </c>
      <c r="G23" s="351"/>
      <c r="H23" s="350">
        <f>مخطط2012!E54</f>
        <v>0</v>
      </c>
      <c r="I23" s="351"/>
      <c r="J23" s="334">
        <f>مخطط2013!E58</f>
        <v>0</v>
      </c>
      <c r="K23" s="335"/>
      <c r="L23" s="36" t="e">
        <f t="shared" si="12"/>
        <v>#DIV/0!</v>
      </c>
      <c r="M23" s="12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2010'!F54</f>
        <v>473.89800000000002</v>
      </c>
      <c r="E24" s="349"/>
      <c r="F24" s="350">
        <f>ايرادفعلي2011!F54</f>
        <v>3724.9870000000001</v>
      </c>
      <c r="G24" s="351"/>
      <c r="H24" s="350">
        <f>مخطط2012!F54</f>
        <v>1073.25</v>
      </c>
      <c r="I24" s="351"/>
      <c r="J24" s="334">
        <f>مخطط2013!F58</f>
        <v>500.5</v>
      </c>
      <c r="K24" s="335"/>
      <c r="L24" s="36">
        <f t="shared" si="12"/>
        <v>-53.365944560913114</v>
      </c>
      <c r="M24" s="12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2010'!G54</f>
        <v>0</v>
      </c>
      <c r="E25" s="349"/>
      <c r="F25" s="350">
        <f>ايرادفعلي2011!G54</f>
        <v>0</v>
      </c>
      <c r="G25" s="351"/>
      <c r="H25" s="350">
        <f>مخطط2012!G54</f>
        <v>14</v>
      </c>
      <c r="I25" s="351"/>
      <c r="J25" s="334">
        <f>مخطط2013!G58</f>
        <v>0</v>
      </c>
      <c r="K25" s="335"/>
      <c r="L25" s="36">
        <f t="shared" si="12"/>
        <v>-100</v>
      </c>
      <c r="M25" s="123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530.29700000000003</v>
      </c>
      <c r="E26" s="427"/>
      <c r="F26" s="426">
        <f>SUM(F21:G25)</f>
        <v>3775.3510000000001</v>
      </c>
      <c r="G26" s="427"/>
      <c r="H26" s="426">
        <f>SUM(H21:I25)</f>
        <v>1155.25</v>
      </c>
      <c r="I26" s="427"/>
      <c r="J26" s="426">
        <f>SUM(J21:K25)</f>
        <v>558.5</v>
      </c>
      <c r="K26" s="427"/>
      <c r="L26" s="36">
        <f t="shared" si="12"/>
        <v>-51.655485825578886</v>
      </c>
      <c r="M26" s="123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5.75">
      <c r="A29" s="420"/>
      <c r="B29" s="421"/>
      <c r="C29" s="422"/>
      <c r="D29" s="153">
        <v>4</v>
      </c>
      <c r="E29" s="153">
        <v>14</v>
      </c>
      <c r="F29" s="153">
        <v>17</v>
      </c>
      <c r="G29" s="153">
        <v>148</v>
      </c>
      <c r="H29" s="153">
        <v>201</v>
      </c>
      <c r="I29" s="153">
        <v>298</v>
      </c>
      <c r="J29" s="153">
        <v>616</v>
      </c>
      <c r="K29" s="153">
        <v>479</v>
      </c>
      <c r="L29" s="153">
        <v>610</v>
      </c>
      <c r="M29" s="154">
        <v>288</v>
      </c>
      <c r="N29" s="154">
        <v>254</v>
      </c>
      <c r="O29" s="153">
        <v>299</v>
      </c>
      <c r="P29" s="162">
        <f>SUM(D29:O29)</f>
        <v>3228</v>
      </c>
      <c r="Q29" s="31"/>
      <c r="R29" s="23"/>
      <c r="S29" s="1"/>
    </row>
    <row r="30" spans="1:19" ht="15">
      <c r="A30" s="21"/>
      <c r="B30" s="21"/>
      <c r="C30" s="22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5.75">
      <c r="A32" s="420"/>
      <c r="B32" s="421"/>
      <c r="C32" s="422"/>
      <c r="D32" s="153">
        <v>4</v>
      </c>
      <c r="E32" s="153">
        <v>14</v>
      </c>
      <c r="F32" s="153">
        <v>18</v>
      </c>
      <c r="G32" s="153">
        <v>182</v>
      </c>
      <c r="H32" s="153">
        <v>220</v>
      </c>
      <c r="I32" s="153">
        <v>334</v>
      </c>
      <c r="J32" s="153">
        <v>675</v>
      </c>
      <c r="K32" s="153">
        <v>467</v>
      </c>
      <c r="L32" s="153">
        <v>648</v>
      </c>
      <c r="M32" s="154">
        <v>251</v>
      </c>
      <c r="N32" s="154">
        <v>261</v>
      </c>
      <c r="O32" s="153">
        <v>266</v>
      </c>
      <c r="P32" s="141">
        <f>SUM(D32:O32)</f>
        <v>3340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رقم(1)2013'!C51</f>
        <v>4</v>
      </c>
      <c r="E35" s="158">
        <f>'جدول رقم(1)2013'!D51</f>
        <v>14</v>
      </c>
      <c r="F35" s="158">
        <f>'جدول رقم(1)2013'!E51</f>
        <v>20</v>
      </c>
      <c r="G35" s="158">
        <f>'جدول رقم(1)2013'!F51</f>
        <v>196</v>
      </c>
      <c r="H35" s="158">
        <f>'جدول رقم(1)2013'!G51</f>
        <v>223</v>
      </c>
      <c r="I35" s="158">
        <f>'جدول رقم(1)2013'!H51</f>
        <v>320</v>
      </c>
      <c r="J35" s="158">
        <f>'جدول رقم(1)2013'!I51</f>
        <v>766</v>
      </c>
      <c r="K35" s="158">
        <f>'جدول رقم(1)2013'!J51</f>
        <v>481</v>
      </c>
      <c r="L35" s="158">
        <f>'جدول رقم(1)2013'!K51</f>
        <v>2690</v>
      </c>
      <c r="M35" s="158">
        <f>'جدول رقم(1)2013'!L51</f>
        <v>300</v>
      </c>
      <c r="N35" s="158">
        <f>'جدول رقم(1)2013'!M51</f>
        <v>240</v>
      </c>
      <c r="O35" s="158">
        <f>'جدول رقم(1)2013'!N51</f>
        <v>348</v>
      </c>
      <c r="P35" s="159">
        <f>SUM(D35:O35)</f>
        <v>5602</v>
      </c>
      <c r="Q35" s="31">
        <v>67</v>
      </c>
      <c r="R35" s="1"/>
      <c r="S35" s="24"/>
    </row>
  </sheetData>
  <sheetProtection password="CC06" sheet="1" objects="1" scenarios="1"/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6" workbookViewId="0">
      <selection activeCell="D35" sqref="D35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5.7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182</v>
      </c>
      <c r="B1" s="384"/>
      <c r="C1" s="384"/>
      <c r="D1" s="384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386" t="s">
        <v>1</v>
      </c>
      <c r="B3" s="386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355" t="s">
        <v>5</v>
      </c>
      <c r="Q3" s="356"/>
      <c r="R3" s="43"/>
      <c r="S3" s="43"/>
    </row>
    <row r="4" spans="1:19" ht="15.75">
      <c r="A4" s="387"/>
      <c r="B4" s="387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359"/>
      <c r="Q4" s="360"/>
      <c r="R4" s="43"/>
      <c r="S4" s="43"/>
    </row>
    <row r="5" spans="1:19" ht="15.75">
      <c r="A5" s="388"/>
      <c r="B5" s="388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195" t="s">
        <v>17</v>
      </c>
      <c r="Q5" s="195" t="s">
        <v>18</v>
      </c>
      <c r="R5" s="43"/>
      <c r="S5" s="43"/>
    </row>
    <row r="6" spans="1:19" ht="15.75">
      <c r="A6" s="196" t="s">
        <v>19</v>
      </c>
      <c r="B6" s="197" t="s">
        <v>20</v>
      </c>
      <c r="C6" s="198">
        <f>SUM(C7:C14)</f>
        <v>982.625</v>
      </c>
      <c r="D6" s="382">
        <f>SUM(D7:E14)</f>
        <v>1223.847</v>
      </c>
      <c r="E6" s="383"/>
      <c r="F6" s="382">
        <f t="shared" ref="F6" si="0">SUM(F7:G14)</f>
        <v>1039.087</v>
      </c>
      <c r="G6" s="383"/>
      <c r="H6" s="382">
        <f t="shared" ref="H6" si="1">SUM(H7:I14)</f>
        <v>1653.4059999999999</v>
      </c>
      <c r="I6" s="383"/>
      <c r="J6" s="382">
        <f t="shared" ref="J6" si="2">SUM(J7:K14)</f>
        <v>1657.336</v>
      </c>
      <c r="K6" s="383"/>
      <c r="L6" s="363">
        <f t="shared" ref="L6" si="3">SUM(L7:M14)</f>
        <v>3096.6210000000001</v>
      </c>
      <c r="M6" s="364"/>
      <c r="N6" s="363">
        <f t="shared" ref="N6" si="4">SUM(N7:O14)</f>
        <v>1424</v>
      </c>
      <c r="O6" s="364"/>
      <c r="P6" s="199">
        <f>(N6/H6-1)*100</f>
        <v>-13.874753085449065</v>
      </c>
      <c r="Q6" s="199">
        <f>(N6/J6-1)*100</f>
        <v>-14.078979760290011</v>
      </c>
      <c r="R6" s="7"/>
      <c r="S6" s="8"/>
    </row>
    <row r="7" spans="1:19" ht="15.75">
      <c r="A7" s="9"/>
      <c r="B7" s="10" t="s">
        <v>21</v>
      </c>
      <c r="C7" s="42">
        <f>'نفقات فعلية 2010'!C10</f>
        <v>452.23899999999998</v>
      </c>
      <c r="D7" s="378">
        <f>'منقح 2011'!C10</f>
        <v>660.47699999999998</v>
      </c>
      <c r="E7" s="379"/>
      <c r="F7" s="378">
        <f>'نفقات فعلية 2011'!C10</f>
        <v>522.20600000000002</v>
      </c>
      <c r="G7" s="379"/>
      <c r="H7" s="380">
        <f>'مصدق 2012'!C10</f>
        <v>1095.1559999999999</v>
      </c>
      <c r="I7" s="381"/>
      <c r="J7" s="380">
        <f>'منقح 2012'!C10</f>
        <v>1099.086</v>
      </c>
      <c r="K7" s="381"/>
      <c r="L7" s="350">
        <f>'مقترح 2013'!C10</f>
        <v>1366.671</v>
      </c>
      <c r="M7" s="351"/>
      <c r="N7" s="402">
        <f>متفق2013!C10</f>
        <v>1211</v>
      </c>
      <c r="O7" s="403"/>
      <c r="P7" s="199">
        <f t="shared" ref="P7:P16" si="5">(N7/H7-1)*100</f>
        <v>10.577853748689691</v>
      </c>
      <c r="Q7" s="199">
        <f t="shared" ref="Q7:Q16" si="6">(N7/J7-1)*100</f>
        <v>10.182460699162753</v>
      </c>
      <c r="R7" s="7"/>
      <c r="S7" s="377"/>
    </row>
    <row r="8" spans="1:19" ht="15.75">
      <c r="A8" s="11"/>
      <c r="B8" s="10" t="s">
        <v>22</v>
      </c>
      <c r="C8" s="42">
        <f>'نفقات فعلية 2010'!D10</f>
        <v>286.37900000000002</v>
      </c>
      <c r="D8" s="378">
        <f>'منقح 2011'!D10</f>
        <v>378.62</v>
      </c>
      <c r="E8" s="379"/>
      <c r="F8" s="378">
        <f>'نفقات فعلية 2011'!D10</f>
        <v>340.46499999999997</v>
      </c>
      <c r="G8" s="379"/>
      <c r="H8" s="380">
        <f>'مصدق 2012'!D10</f>
        <v>383</v>
      </c>
      <c r="I8" s="381"/>
      <c r="J8" s="380">
        <f>'منقح 2012'!D10</f>
        <v>383</v>
      </c>
      <c r="K8" s="381"/>
      <c r="L8" s="350">
        <f>'مقترح 2013'!D10</f>
        <v>1113.95</v>
      </c>
      <c r="M8" s="351"/>
      <c r="N8" s="350">
        <f>متفق2013!D10</f>
        <v>198</v>
      </c>
      <c r="O8" s="351"/>
      <c r="P8" s="199">
        <f t="shared" si="5"/>
        <v>-48.302872062663184</v>
      </c>
      <c r="Q8" s="199">
        <f t="shared" si="6"/>
        <v>-48.302872062663184</v>
      </c>
      <c r="R8" s="7"/>
      <c r="S8" s="377"/>
    </row>
    <row r="9" spans="1:19" ht="15.75">
      <c r="A9" s="11"/>
      <c r="B9" s="10" t="s">
        <v>23</v>
      </c>
      <c r="C9" s="42">
        <f>'نفقات فعلية 2010'!E10</f>
        <v>0</v>
      </c>
      <c r="D9" s="378">
        <f>'منقح 2011'!E10</f>
        <v>0</v>
      </c>
      <c r="E9" s="379"/>
      <c r="F9" s="378">
        <f>'نفقات فعلية 2011'!E10</f>
        <v>0</v>
      </c>
      <c r="G9" s="379"/>
      <c r="H9" s="380">
        <f>'مصدق 2012'!E10</f>
        <v>0</v>
      </c>
      <c r="I9" s="381"/>
      <c r="J9" s="380">
        <f>'منقح 2012'!E10</f>
        <v>0</v>
      </c>
      <c r="K9" s="381"/>
      <c r="L9" s="350">
        <f>'مقترح 2013'!E10</f>
        <v>0</v>
      </c>
      <c r="M9" s="351"/>
      <c r="N9" s="350">
        <f>متفق2013!E10</f>
        <v>0</v>
      </c>
      <c r="O9" s="351"/>
      <c r="P9" s="199" t="e">
        <f t="shared" si="5"/>
        <v>#DIV/0!</v>
      </c>
      <c r="Q9" s="199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42">
        <f>'نفقات فعلية 2010'!F10</f>
        <v>0</v>
      </c>
      <c r="D10" s="378">
        <f>'منقح 2011'!F10</f>
        <v>0</v>
      </c>
      <c r="E10" s="379"/>
      <c r="F10" s="378">
        <f>'نفقات فعلية 2011'!F10</f>
        <v>0</v>
      </c>
      <c r="G10" s="379"/>
      <c r="H10" s="380">
        <f>'مصدق 2012'!F10</f>
        <v>0</v>
      </c>
      <c r="I10" s="381"/>
      <c r="J10" s="380">
        <f>'منقح 2012'!F10</f>
        <v>0</v>
      </c>
      <c r="K10" s="381"/>
      <c r="L10" s="350">
        <f>'مقترح 2013'!F10</f>
        <v>0</v>
      </c>
      <c r="M10" s="351"/>
      <c r="N10" s="350">
        <f>متفق2013!F10</f>
        <v>0</v>
      </c>
      <c r="O10" s="351"/>
      <c r="P10" s="199" t="e">
        <f t="shared" si="5"/>
        <v>#DIV/0!</v>
      </c>
      <c r="Q10" s="199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42">
        <f>'نفقات فعلية 2010'!G10</f>
        <v>0</v>
      </c>
      <c r="D11" s="378">
        <f>'منقح 2011'!G10</f>
        <v>0</v>
      </c>
      <c r="E11" s="379"/>
      <c r="F11" s="378">
        <f>'نفقات فعلية 2011'!G10</f>
        <v>0</v>
      </c>
      <c r="G11" s="379"/>
      <c r="H11" s="380">
        <f>'مصدق 2012'!G10</f>
        <v>0</v>
      </c>
      <c r="I11" s="381"/>
      <c r="J11" s="380">
        <f>'منقح 2012'!G10</f>
        <v>0</v>
      </c>
      <c r="K11" s="381"/>
      <c r="L11" s="350">
        <f>'مقترح 2013'!G10</f>
        <v>0</v>
      </c>
      <c r="M11" s="351"/>
      <c r="N11" s="350">
        <f>متفق2013!G10</f>
        <v>0</v>
      </c>
      <c r="O11" s="351"/>
      <c r="P11" s="199" t="e">
        <f t="shared" si="5"/>
        <v>#DIV/0!</v>
      </c>
      <c r="Q11" s="199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42">
        <f>'نفقات فعلية 2010'!H10</f>
        <v>0</v>
      </c>
      <c r="D12" s="378">
        <f>'منقح 2011'!H10</f>
        <v>0</v>
      </c>
      <c r="E12" s="379"/>
      <c r="F12" s="378">
        <f>'نفقات فعلية 2011'!H10</f>
        <v>0</v>
      </c>
      <c r="G12" s="379"/>
      <c r="H12" s="380">
        <f>'مصدق 2012'!H10</f>
        <v>0</v>
      </c>
      <c r="I12" s="381"/>
      <c r="J12" s="380">
        <f>'منقح 2012'!H10</f>
        <v>0</v>
      </c>
      <c r="K12" s="381"/>
      <c r="L12" s="350">
        <f>'مقترح 2013'!H10</f>
        <v>0</v>
      </c>
      <c r="M12" s="351"/>
      <c r="N12" s="350">
        <f>متفق2013!H10</f>
        <v>0</v>
      </c>
      <c r="O12" s="351"/>
      <c r="P12" s="199" t="e">
        <f t="shared" si="5"/>
        <v>#DIV/0!</v>
      </c>
      <c r="Q12" s="199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42">
        <f>'نفقات فعلية 2010'!I10</f>
        <v>12.1</v>
      </c>
      <c r="D13" s="378">
        <f>'منقح 2011'!I10</f>
        <v>9.5</v>
      </c>
      <c r="E13" s="379"/>
      <c r="F13" s="378">
        <f>'نفقات فعلية 2011'!I10</f>
        <v>9.4649999999999999</v>
      </c>
      <c r="G13" s="379"/>
      <c r="H13" s="380">
        <f>'مصدق 2012'!I10</f>
        <v>1.5</v>
      </c>
      <c r="I13" s="381"/>
      <c r="J13" s="380">
        <f>'منقح 2012'!I10</f>
        <v>1.5</v>
      </c>
      <c r="K13" s="381"/>
      <c r="L13" s="350">
        <f>'مقترح 2013'!I10</f>
        <v>15</v>
      </c>
      <c r="M13" s="351"/>
      <c r="N13" s="350">
        <f>متفق2013!I10</f>
        <v>15</v>
      </c>
      <c r="O13" s="351"/>
      <c r="P13" s="199">
        <f t="shared" si="5"/>
        <v>900</v>
      </c>
      <c r="Q13" s="199">
        <f t="shared" si="6"/>
        <v>900</v>
      </c>
      <c r="R13" s="7"/>
      <c r="S13" s="377"/>
    </row>
    <row r="14" spans="1:19" ht="15.75">
      <c r="A14" s="11"/>
      <c r="B14" s="12" t="s">
        <v>28</v>
      </c>
      <c r="C14" s="42">
        <f>'نفقات فعلية 2010'!J10</f>
        <v>231.90700000000001</v>
      </c>
      <c r="D14" s="378">
        <f>'منقح 2011'!J10</f>
        <v>175.25</v>
      </c>
      <c r="E14" s="379"/>
      <c r="F14" s="378">
        <f>'نفقات فعلية 2011'!J10</f>
        <v>166.95099999999999</v>
      </c>
      <c r="G14" s="379"/>
      <c r="H14" s="380">
        <f>'مصدق 2012'!J10</f>
        <v>173.75</v>
      </c>
      <c r="I14" s="381"/>
      <c r="J14" s="380">
        <f>'منقح 2012'!J10</f>
        <v>173.75</v>
      </c>
      <c r="K14" s="381"/>
      <c r="L14" s="350">
        <f>'مقترح 2013'!J10</f>
        <v>601</v>
      </c>
      <c r="M14" s="351"/>
      <c r="N14" s="350">
        <f>متفق2013!J10</f>
        <v>0</v>
      </c>
      <c r="O14" s="351"/>
      <c r="P14" s="199">
        <f t="shared" si="5"/>
        <v>-100</v>
      </c>
      <c r="Q14" s="199">
        <f t="shared" si="6"/>
        <v>-100</v>
      </c>
      <c r="R14" s="7"/>
      <c r="S14" s="377"/>
    </row>
    <row r="15" spans="1:19" ht="15.75">
      <c r="A15" s="196" t="s">
        <v>29</v>
      </c>
      <c r="B15" s="200" t="s">
        <v>30</v>
      </c>
      <c r="C15" s="190">
        <f>'نفقات فعلية 2010'!N10</f>
        <v>0</v>
      </c>
      <c r="D15" s="382">
        <f>'منقح 2011'!N10</f>
        <v>0</v>
      </c>
      <c r="E15" s="383"/>
      <c r="F15" s="382">
        <f>'نفقات فعلية 2011'!N10</f>
        <v>0</v>
      </c>
      <c r="G15" s="383"/>
      <c r="H15" s="396">
        <f>'مصدق 2012'!N10</f>
        <v>0</v>
      </c>
      <c r="I15" s="397"/>
      <c r="J15" s="396">
        <f>'منقح 2012'!N10</f>
        <v>0</v>
      </c>
      <c r="K15" s="397"/>
      <c r="L15" s="365">
        <f>'مقترح 2013'!N10</f>
        <v>0</v>
      </c>
      <c r="M15" s="366"/>
      <c r="N15" s="365">
        <f>متفق2013!N10</f>
        <v>0</v>
      </c>
      <c r="O15" s="366"/>
      <c r="P15" s="199" t="e">
        <f t="shared" si="5"/>
        <v>#DIV/0!</v>
      </c>
      <c r="Q15" s="199" t="e">
        <f t="shared" si="6"/>
        <v>#DIV/0!</v>
      </c>
      <c r="R15" s="7"/>
      <c r="S15" s="8"/>
    </row>
    <row r="16" spans="1:19" ht="15.75">
      <c r="A16" s="196" t="s">
        <v>31</v>
      </c>
      <c r="B16" s="200" t="s">
        <v>32</v>
      </c>
      <c r="C16" s="201">
        <f>C6+C15</f>
        <v>982.625</v>
      </c>
      <c r="D16" s="382">
        <f>D6+D15</f>
        <v>1223.847</v>
      </c>
      <c r="E16" s="383"/>
      <c r="F16" s="382">
        <f t="shared" ref="F16" si="7">F6+F15</f>
        <v>1039.087</v>
      </c>
      <c r="G16" s="383"/>
      <c r="H16" s="382">
        <f t="shared" ref="H16" si="8">H6+H15</f>
        <v>1653.4059999999999</v>
      </c>
      <c r="I16" s="383"/>
      <c r="J16" s="382">
        <f t="shared" ref="J16" si="9">J6+J15</f>
        <v>1657.336</v>
      </c>
      <c r="K16" s="383"/>
      <c r="L16" s="363">
        <f t="shared" ref="L16" si="10">L6+L15</f>
        <v>3096.6210000000001</v>
      </c>
      <c r="M16" s="364"/>
      <c r="N16" s="363">
        <f t="shared" ref="N16" si="11">N6+N15</f>
        <v>1424</v>
      </c>
      <c r="O16" s="364"/>
      <c r="P16" s="199">
        <f t="shared" si="5"/>
        <v>-13.874753085449065</v>
      </c>
      <c r="Q16" s="199">
        <f t="shared" si="6"/>
        <v>-14.078979760290011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386" t="s">
        <v>1</v>
      </c>
      <c r="B18" s="355" t="s">
        <v>2</v>
      </c>
      <c r="C18" s="356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356" t="s">
        <v>5</v>
      </c>
      <c r="M18" s="43"/>
      <c r="N18" s="43"/>
      <c r="O18" s="43"/>
      <c r="P18" s="43"/>
      <c r="Q18" s="367"/>
      <c r="R18" s="43"/>
      <c r="S18" s="43"/>
    </row>
    <row r="19" spans="1:19" ht="15.75">
      <c r="A19" s="387"/>
      <c r="B19" s="357"/>
      <c r="C19" s="358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358"/>
      <c r="M19" s="43"/>
      <c r="N19" s="43"/>
      <c r="O19" s="43"/>
      <c r="P19" s="43"/>
      <c r="Q19" s="367"/>
      <c r="R19" s="43"/>
      <c r="S19" s="43"/>
    </row>
    <row r="20" spans="1:19" ht="15.75">
      <c r="A20" s="388"/>
      <c r="B20" s="359"/>
      <c r="C20" s="360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202" t="s">
        <v>40</v>
      </c>
      <c r="M20" s="43"/>
      <c r="N20" s="26"/>
      <c r="O20" s="26"/>
      <c r="P20" s="26"/>
      <c r="Q20" s="25"/>
      <c r="R20" s="43"/>
      <c r="S20" s="43"/>
    </row>
    <row r="21" spans="1:19" ht="15.75">
      <c r="A21" s="15" t="s">
        <v>19</v>
      </c>
      <c r="B21" s="343" t="s">
        <v>41</v>
      </c>
      <c r="C21" s="344"/>
      <c r="D21" s="348">
        <f>'ايراد فعلي 2010'!C10</f>
        <v>1.282</v>
      </c>
      <c r="E21" s="349"/>
      <c r="F21" s="350">
        <f>ايرادفعلي2011!C10</f>
        <v>3.0819999999999999</v>
      </c>
      <c r="G21" s="351"/>
      <c r="H21" s="350">
        <f>مخطط2012!C10</f>
        <v>7</v>
      </c>
      <c r="I21" s="351"/>
      <c r="J21" s="334">
        <f>مخطط2013!C10</f>
        <v>5</v>
      </c>
      <c r="K21" s="335"/>
      <c r="L21" s="203">
        <f>(J21/H21-1)*100</f>
        <v>-28.571428571428569</v>
      </c>
      <c r="M21" s="4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2010'!D10</f>
        <v>0</v>
      </c>
      <c r="E22" s="349"/>
      <c r="F22" s="350">
        <f>ايرادفعلي2011!D10</f>
        <v>0</v>
      </c>
      <c r="G22" s="351"/>
      <c r="H22" s="350">
        <f>مخطط2012!D10</f>
        <v>0</v>
      </c>
      <c r="I22" s="351"/>
      <c r="J22" s="334">
        <f>مخطط2013!D10</f>
        <v>0</v>
      </c>
      <c r="K22" s="335"/>
      <c r="L22" s="203" t="e">
        <f t="shared" ref="L22:L26" si="12">(J22/H22-1)*100</f>
        <v>#DIV/0!</v>
      </c>
      <c r="M22" s="4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2010'!E10</f>
        <v>0</v>
      </c>
      <c r="E23" s="349"/>
      <c r="F23" s="350">
        <f>ايرادفعلي2011!E10</f>
        <v>0</v>
      </c>
      <c r="G23" s="351"/>
      <c r="H23" s="350">
        <f>مخطط2012!E10</f>
        <v>0</v>
      </c>
      <c r="I23" s="351"/>
      <c r="J23" s="334">
        <f>مخطط2013!E10</f>
        <v>0</v>
      </c>
      <c r="K23" s="335"/>
      <c r="L23" s="203" t="e">
        <f t="shared" si="12"/>
        <v>#DIV/0!</v>
      </c>
      <c r="M23" s="4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2010'!F10</f>
        <v>8.3879999999999999</v>
      </c>
      <c r="E24" s="349"/>
      <c r="F24" s="350">
        <f>ايرادفعلي2011!F10</f>
        <v>0.89200000000000002</v>
      </c>
      <c r="G24" s="351"/>
      <c r="H24" s="350">
        <f>مخطط2012!F10</f>
        <v>10.5</v>
      </c>
      <c r="I24" s="351"/>
      <c r="J24" s="334">
        <f>مخطط2013!F10</f>
        <v>1</v>
      </c>
      <c r="K24" s="335"/>
      <c r="L24" s="203">
        <f t="shared" si="12"/>
        <v>-90.476190476190482</v>
      </c>
      <c r="M24" s="4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2010'!G10</f>
        <v>0</v>
      </c>
      <c r="E25" s="349"/>
      <c r="F25" s="350">
        <f>ايرادفعلي2011!G10</f>
        <v>0</v>
      </c>
      <c r="G25" s="351"/>
      <c r="H25" s="350">
        <f>مخطط2012!G10</f>
        <v>0</v>
      </c>
      <c r="I25" s="351"/>
      <c r="J25" s="334">
        <f>مخطط2013!G10</f>
        <v>0</v>
      </c>
      <c r="K25" s="335"/>
      <c r="L25" s="203" t="e">
        <f t="shared" si="12"/>
        <v>#DIV/0!</v>
      </c>
      <c r="M25" s="43"/>
      <c r="N25" s="25"/>
      <c r="O25" s="25"/>
      <c r="P25" s="25"/>
      <c r="Q25" s="28"/>
      <c r="R25" s="7"/>
      <c r="S25" s="8"/>
    </row>
    <row r="26" spans="1:19" ht="15.75">
      <c r="A26" s="352" t="s">
        <v>48</v>
      </c>
      <c r="B26" s="353"/>
      <c r="C26" s="354"/>
      <c r="D26" s="345">
        <f>SUM(D21:E25)</f>
        <v>9.67</v>
      </c>
      <c r="E26" s="346"/>
      <c r="F26" s="345">
        <f t="shared" ref="F26" si="13">SUM(F21:G25)</f>
        <v>3.9739999999999998</v>
      </c>
      <c r="G26" s="346"/>
      <c r="H26" s="345">
        <f t="shared" ref="H26" si="14">SUM(H21:I25)</f>
        <v>17.5</v>
      </c>
      <c r="I26" s="346"/>
      <c r="J26" s="345">
        <f t="shared" ref="J26" si="15">SUM(J21:K25)</f>
        <v>6</v>
      </c>
      <c r="K26" s="346"/>
      <c r="L26" s="203">
        <f t="shared" si="12"/>
        <v>-65.714285714285708</v>
      </c>
      <c r="M26" s="43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336" t="s">
        <v>64</v>
      </c>
      <c r="B28" s="337"/>
      <c r="C28" s="338"/>
      <c r="D28" s="206" t="s">
        <v>50</v>
      </c>
      <c r="E28" s="206" t="s">
        <v>51</v>
      </c>
      <c r="F28" s="206" t="s">
        <v>52</v>
      </c>
      <c r="G28" s="206" t="s">
        <v>53</v>
      </c>
      <c r="H28" s="206" t="s">
        <v>54</v>
      </c>
      <c r="I28" s="206" t="s">
        <v>55</v>
      </c>
      <c r="J28" s="206" t="s">
        <v>56</v>
      </c>
      <c r="K28" s="206" t="s">
        <v>57</v>
      </c>
      <c r="L28" s="206" t="s">
        <v>58</v>
      </c>
      <c r="M28" s="206" t="s">
        <v>59</v>
      </c>
      <c r="N28" s="206" t="s">
        <v>60</v>
      </c>
      <c r="O28" s="206" t="s">
        <v>61</v>
      </c>
      <c r="P28" s="207" t="s">
        <v>62</v>
      </c>
      <c r="Q28" s="17"/>
      <c r="R28" s="22"/>
      <c r="S28" s="1"/>
    </row>
    <row r="29" spans="1:19" ht="18">
      <c r="A29" s="339"/>
      <c r="B29" s="340"/>
      <c r="C29" s="341"/>
      <c r="D29" s="143">
        <v>0</v>
      </c>
      <c r="E29" s="143">
        <v>0</v>
      </c>
      <c r="F29" s="143">
        <v>0</v>
      </c>
      <c r="G29" s="143">
        <v>1</v>
      </c>
      <c r="H29" s="143">
        <v>2</v>
      </c>
      <c r="I29" s="143">
        <v>2</v>
      </c>
      <c r="J29" s="143">
        <v>3</v>
      </c>
      <c r="K29" s="143">
        <v>4</v>
      </c>
      <c r="L29" s="143">
        <v>25</v>
      </c>
      <c r="M29" s="144">
        <v>5</v>
      </c>
      <c r="N29" s="144">
        <v>2</v>
      </c>
      <c r="O29" s="143">
        <v>6</v>
      </c>
      <c r="P29" s="208">
        <f>SUM(D29:O29)</f>
        <v>50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>
      <c r="A31" s="336" t="s">
        <v>282</v>
      </c>
      <c r="B31" s="337"/>
      <c r="C31" s="338"/>
      <c r="D31" s="206" t="s">
        <v>50</v>
      </c>
      <c r="E31" s="206" t="s">
        <v>51</v>
      </c>
      <c r="F31" s="206" t="s">
        <v>52</v>
      </c>
      <c r="G31" s="206" t="s">
        <v>53</v>
      </c>
      <c r="H31" s="206" t="s">
        <v>54</v>
      </c>
      <c r="I31" s="206" t="s">
        <v>55</v>
      </c>
      <c r="J31" s="206" t="s">
        <v>56</v>
      </c>
      <c r="K31" s="206" t="s">
        <v>57</v>
      </c>
      <c r="L31" s="206" t="s">
        <v>58</v>
      </c>
      <c r="M31" s="206" t="s">
        <v>59</v>
      </c>
      <c r="N31" s="206" t="s">
        <v>60</v>
      </c>
      <c r="O31" s="206" t="s">
        <v>61</v>
      </c>
      <c r="P31" s="207" t="s">
        <v>62</v>
      </c>
      <c r="Q31" s="17"/>
      <c r="R31" s="22"/>
      <c r="S31" s="1"/>
    </row>
    <row r="32" spans="1:19" ht="18">
      <c r="A32" s="339"/>
      <c r="B32" s="340"/>
      <c r="C32" s="341"/>
      <c r="D32" s="143">
        <v>0</v>
      </c>
      <c r="E32" s="143">
        <v>0</v>
      </c>
      <c r="F32" s="143">
        <v>1</v>
      </c>
      <c r="G32" s="143">
        <v>2</v>
      </c>
      <c r="H32" s="143">
        <v>4</v>
      </c>
      <c r="I32" s="143">
        <v>4</v>
      </c>
      <c r="J32" s="143">
        <v>5</v>
      </c>
      <c r="K32" s="143">
        <v>9</v>
      </c>
      <c r="L32" s="143">
        <v>28</v>
      </c>
      <c r="M32" s="144">
        <v>7</v>
      </c>
      <c r="N32" s="144">
        <v>3</v>
      </c>
      <c r="O32" s="143">
        <v>7</v>
      </c>
      <c r="P32" s="208">
        <f>SUM(D32:O32)</f>
        <v>70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336" t="s">
        <v>283</v>
      </c>
      <c r="B34" s="337"/>
      <c r="C34" s="338"/>
      <c r="D34" s="204" t="s">
        <v>50</v>
      </c>
      <c r="E34" s="204" t="s">
        <v>51</v>
      </c>
      <c r="F34" s="204" t="s">
        <v>52</v>
      </c>
      <c r="G34" s="204" t="s">
        <v>53</v>
      </c>
      <c r="H34" s="204" t="s">
        <v>54</v>
      </c>
      <c r="I34" s="204" t="s">
        <v>55</v>
      </c>
      <c r="J34" s="204" t="s">
        <v>56</v>
      </c>
      <c r="K34" s="204" t="s">
        <v>57</v>
      </c>
      <c r="L34" s="204" t="s">
        <v>58</v>
      </c>
      <c r="M34" s="204" t="s">
        <v>59</v>
      </c>
      <c r="N34" s="204" t="s">
        <v>60</v>
      </c>
      <c r="O34" s="204" t="s">
        <v>61</v>
      </c>
      <c r="P34" s="205" t="s">
        <v>62</v>
      </c>
      <c r="Q34" s="17"/>
      <c r="R34" s="1"/>
      <c r="S34" s="24"/>
    </row>
    <row r="35" spans="1:19" ht="15.75">
      <c r="A35" s="339"/>
      <c r="B35" s="340"/>
      <c r="C35" s="341"/>
      <c r="D35" s="158">
        <f>'جدول رقم(1)2013'!C9</f>
        <v>0</v>
      </c>
      <c r="E35" s="158">
        <f>'جدول رقم(1)2013'!D9</f>
        <v>0</v>
      </c>
      <c r="F35" s="158">
        <f>'جدول رقم(1)2013'!E9</f>
        <v>1</v>
      </c>
      <c r="G35" s="158">
        <f>'جدول رقم(1)2013'!F9</f>
        <v>3</v>
      </c>
      <c r="H35" s="158">
        <f>'جدول رقم(1)2013'!G9</f>
        <v>4</v>
      </c>
      <c r="I35" s="158">
        <f>'جدول رقم(1)2013'!H9</f>
        <v>2</v>
      </c>
      <c r="J35" s="158">
        <f>'جدول رقم(1)2013'!I9</f>
        <v>4</v>
      </c>
      <c r="K35" s="158">
        <f>'جدول رقم(1)2013'!J9</f>
        <v>4</v>
      </c>
      <c r="L35" s="158">
        <f>'جدول رقم(1)2013'!K9</f>
        <v>37</v>
      </c>
      <c r="M35" s="158">
        <f>'جدول رقم(1)2013'!L9</f>
        <v>6</v>
      </c>
      <c r="N35" s="158">
        <f>'جدول رقم(1)2013'!M9</f>
        <v>3</v>
      </c>
      <c r="O35" s="158">
        <f>'جدول رقم(1)2013'!N9</f>
        <v>7</v>
      </c>
      <c r="P35" s="209">
        <f>SUM(D35:O35)</f>
        <v>71</v>
      </c>
      <c r="Q35" s="31">
        <v>23</v>
      </c>
      <c r="R35" s="1"/>
      <c r="S35" s="24"/>
    </row>
  </sheetData>
  <sheetProtection password="CC06" sheet="1" objects="1" scenarios="1"/>
  <mergeCells count="142">
    <mergeCell ref="P3:Q4"/>
    <mergeCell ref="D4:E4"/>
    <mergeCell ref="F4:G4"/>
    <mergeCell ref="H4:I4"/>
    <mergeCell ref="J4:K4"/>
    <mergeCell ref="L4:M4"/>
    <mergeCell ref="N4:O4"/>
    <mergeCell ref="A1:D1"/>
    <mergeCell ref="E1:S1"/>
    <mergeCell ref="A2:B2"/>
    <mergeCell ref="E2:S2"/>
    <mergeCell ref="A3:A5"/>
    <mergeCell ref="B3:B5"/>
    <mergeCell ref="D3:E3"/>
    <mergeCell ref="F3:G3"/>
    <mergeCell ref="H3:K3"/>
    <mergeCell ref="L3:O3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9" orientation="landscape" r:id="rId1"/>
  <colBreaks count="1" manualBreakCount="1">
    <brk id="17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6" workbookViewId="0">
      <selection activeCell="D23" sqref="D23:E23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225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23"/>
      <c r="S3" s="123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23"/>
      <c r="S4" s="123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23"/>
      <c r="S5" s="123"/>
    </row>
    <row r="6" spans="1:19" ht="15.75">
      <c r="A6" s="5" t="s">
        <v>19</v>
      </c>
      <c r="B6" s="6" t="s">
        <v>20</v>
      </c>
      <c r="C6" s="37">
        <f>SUM(C7:C14)</f>
        <v>152998.97099999999</v>
      </c>
      <c r="D6" s="411">
        <f>SUM(D7:E14)</f>
        <v>268118.212</v>
      </c>
      <c r="E6" s="412"/>
      <c r="F6" s="411">
        <f t="shared" ref="F6" si="0">SUM(F7:G14)</f>
        <v>218457.80999999997</v>
      </c>
      <c r="G6" s="412"/>
      <c r="H6" s="411">
        <f t="shared" ref="H6" si="1">SUM(H7:I14)</f>
        <v>266300.68400000001</v>
      </c>
      <c r="I6" s="412"/>
      <c r="J6" s="411">
        <f t="shared" ref="J6" si="2">SUM(J7:K14)</f>
        <v>272440.02500000002</v>
      </c>
      <c r="K6" s="412"/>
      <c r="L6" s="413">
        <f t="shared" ref="L6" si="3">SUM(L7:M14)</f>
        <v>486663.00000000006</v>
      </c>
      <c r="M6" s="414"/>
      <c r="N6" s="413">
        <f t="shared" ref="N6" si="4">SUM(N7:O14)</f>
        <v>136842</v>
      </c>
      <c r="O6" s="414"/>
      <c r="P6" s="35">
        <f>(N6/H6-1)*100</f>
        <v>-48.613725678601718</v>
      </c>
      <c r="Q6" s="35">
        <f>(N6/J6-1)*100</f>
        <v>-49.771697458917799</v>
      </c>
      <c r="R6" s="7"/>
      <c r="S6" s="8"/>
    </row>
    <row r="7" spans="1:19" ht="15.75">
      <c r="A7" s="9"/>
      <c r="B7" s="10" t="s">
        <v>21</v>
      </c>
      <c r="C7" s="126">
        <f>'نفقات فعلية 2010'!C55</f>
        <v>87213.11</v>
      </c>
      <c r="D7" s="378">
        <f>'منقح 2011'!C55</f>
        <v>101277.55899999999</v>
      </c>
      <c r="E7" s="379"/>
      <c r="F7" s="378">
        <f>'نفقات فعلية 2011'!C55</f>
        <v>94771.841</v>
      </c>
      <c r="G7" s="379"/>
      <c r="H7" s="380">
        <f>'مصدق 2012'!C58</f>
        <v>101762.66</v>
      </c>
      <c r="I7" s="381"/>
      <c r="J7" s="380">
        <f>'منقح 2012'!C59</f>
        <v>106585.255</v>
      </c>
      <c r="K7" s="381"/>
      <c r="L7" s="350">
        <f>'مقترح 2013'!C59</f>
        <v>136566.416</v>
      </c>
      <c r="M7" s="351"/>
      <c r="N7" s="429">
        <f>متفق2013!C59</f>
        <v>109686</v>
      </c>
      <c r="O7" s="351"/>
      <c r="P7" s="35">
        <f t="shared" ref="P7:P16" si="5">(N7/H7-1)*100</f>
        <v>7.7860975725280834</v>
      </c>
      <c r="Q7" s="35">
        <f t="shared" ref="Q7:Q16" si="6">(N7/J7-1)*100</f>
        <v>2.9091688151423822</v>
      </c>
      <c r="R7" s="7"/>
      <c r="S7" s="377"/>
    </row>
    <row r="8" spans="1:19" ht="15.75">
      <c r="A8" s="11"/>
      <c r="B8" s="10" t="s">
        <v>22</v>
      </c>
      <c r="C8" s="126">
        <f>'نفقات فعلية 2010'!D55</f>
        <v>63997.23</v>
      </c>
      <c r="D8" s="378">
        <f>'منقح 2011'!D55</f>
        <v>148222.90100000001</v>
      </c>
      <c r="E8" s="379"/>
      <c r="F8" s="378">
        <f>'نفقات فعلية 2011'!D55</f>
        <v>119342.41099999999</v>
      </c>
      <c r="G8" s="379"/>
      <c r="H8" s="380">
        <f>'مصدق 2012'!D58</f>
        <v>149268</v>
      </c>
      <c r="I8" s="381"/>
      <c r="J8" s="380">
        <f>'منقح 2012'!D59</f>
        <v>149723</v>
      </c>
      <c r="K8" s="381"/>
      <c r="L8" s="350">
        <f>'مقترح 2013'!D59</f>
        <v>336916.46</v>
      </c>
      <c r="M8" s="351"/>
      <c r="N8" s="429">
        <f>متفق2013!D59</f>
        <v>23821</v>
      </c>
      <c r="O8" s="351"/>
      <c r="P8" s="35">
        <f t="shared" si="5"/>
        <v>-84.041455636841107</v>
      </c>
      <c r="Q8" s="35">
        <f t="shared" si="6"/>
        <v>-84.089952779466088</v>
      </c>
      <c r="R8" s="7"/>
      <c r="S8" s="377"/>
    </row>
    <row r="9" spans="1:19" ht="15.75">
      <c r="A9" s="11"/>
      <c r="B9" s="10" t="s">
        <v>23</v>
      </c>
      <c r="C9" s="126">
        <f>'نفقات فعلية 2010'!E55</f>
        <v>0</v>
      </c>
      <c r="D9" s="378">
        <f>'منقح 2011'!E55</f>
        <v>0</v>
      </c>
      <c r="E9" s="379"/>
      <c r="F9" s="378">
        <f>'نفقات فعلية 2011'!E55</f>
        <v>0</v>
      </c>
      <c r="G9" s="379"/>
      <c r="H9" s="380">
        <f>'مصدق 2012'!E58</f>
        <v>0</v>
      </c>
      <c r="I9" s="381"/>
      <c r="J9" s="380">
        <f>'منقح 2012'!E59</f>
        <v>0</v>
      </c>
      <c r="K9" s="381"/>
      <c r="L9" s="350">
        <f>'مقترح 2013'!E59</f>
        <v>0</v>
      </c>
      <c r="M9" s="351"/>
      <c r="N9" s="429">
        <f>متفق2013!E59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6">
        <f>'نفقات فعلية 2010'!F55</f>
        <v>0</v>
      </c>
      <c r="D10" s="378">
        <f>'منقح 2011'!F55</f>
        <v>2599.6660000000002</v>
      </c>
      <c r="E10" s="379"/>
      <c r="F10" s="378">
        <f>'نفقات فعلية 2011'!F55</f>
        <v>1158.172</v>
      </c>
      <c r="G10" s="379"/>
      <c r="H10" s="380">
        <f>'مصدق 2012'!F58</f>
        <v>0</v>
      </c>
      <c r="I10" s="381"/>
      <c r="J10" s="380">
        <f>'منقح 2012'!F59</f>
        <v>421.74599999999998</v>
      </c>
      <c r="K10" s="381"/>
      <c r="L10" s="350">
        <f>'مقترح 2013'!F59</f>
        <v>0</v>
      </c>
      <c r="M10" s="351"/>
      <c r="N10" s="429">
        <f>متفق2013!F59</f>
        <v>0</v>
      </c>
      <c r="O10" s="351"/>
      <c r="P10" s="35" t="e">
        <f t="shared" si="5"/>
        <v>#DIV/0!</v>
      </c>
      <c r="Q10" s="35">
        <f t="shared" si="6"/>
        <v>-100</v>
      </c>
      <c r="R10" s="7"/>
      <c r="S10" s="377"/>
    </row>
    <row r="11" spans="1:19" ht="15.75">
      <c r="A11" s="11"/>
      <c r="B11" s="10" t="s">
        <v>25</v>
      </c>
      <c r="C11" s="126">
        <f>'نفقات فعلية 2010'!G55</f>
        <v>0</v>
      </c>
      <c r="D11" s="378">
        <f>'منقح 2011'!G55</f>
        <v>12.87</v>
      </c>
      <c r="E11" s="379"/>
      <c r="F11" s="378">
        <f>'نفقات فعلية 2011'!G55</f>
        <v>12.872</v>
      </c>
      <c r="G11" s="379"/>
      <c r="H11" s="380">
        <f>'مصدق 2012'!G58</f>
        <v>27.123999999999999</v>
      </c>
      <c r="I11" s="381"/>
      <c r="J11" s="380">
        <f>'منقح 2012'!G59</f>
        <v>27.123999999999999</v>
      </c>
      <c r="K11" s="381"/>
      <c r="L11" s="350">
        <f>'مقترح 2013'!G59</f>
        <v>27.123999999999999</v>
      </c>
      <c r="M11" s="351"/>
      <c r="N11" s="429">
        <f>متفق2013!G59</f>
        <v>19</v>
      </c>
      <c r="O11" s="351"/>
      <c r="P11" s="35">
        <f t="shared" si="5"/>
        <v>-29.951334611414239</v>
      </c>
      <c r="Q11" s="35">
        <f t="shared" si="6"/>
        <v>-29.951334611414239</v>
      </c>
      <c r="R11" s="7"/>
      <c r="S11" s="377"/>
    </row>
    <row r="12" spans="1:19" ht="15.75">
      <c r="A12" s="11"/>
      <c r="B12" s="10" t="s">
        <v>26</v>
      </c>
      <c r="C12" s="126">
        <f>'نفقات فعلية 2010'!H55</f>
        <v>0</v>
      </c>
      <c r="D12" s="378">
        <f>'منقح 2011'!H55</f>
        <v>0</v>
      </c>
      <c r="E12" s="379"/>
      <c r="F12" s="378">
        <f>'نفقات فعلية 2011'!H55</f>
        <v>0</v>
      </c>
      <c r="G12" s="379"/>
      <c r="H12" s="380">
        <f>'مصدق 2012'!H58</f>
        <v>0</v>
      </c>
      <c r="I12" s="381"/>
      <c r="J12" s="380">
        <f>'منقح 2012'!H59</f>
        <v>0</v>
      </c>
      <c r="K12" s="381"/>
      <c r="L12" s="350">
        <f>'مقترح 2013'!H59</f>
        <v>0</v>
      </c>
      <c r="M12" s="351"/>
      <c r="N12" s="429">
        <f>متفق2013!H59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6">
        <f>'نفقات فعلية 2010'!I55</f>
        <v>33.787999999999997</v>
      </c>
      <c r="D13" s="378">
        <f>'منقح 2011'!I55</f>
        <v>15.566000000000001</v>
      </c>
      <c r="E13" s="379"/>
      <c r="F13" s="378">
        <f>'نفقات فعلية 2011'!I55</f>
        <v>7.234</v>
      </c>
      <c r="G13" s="379"/>
      <c r="H13" s="380">
        <f>'مصدق 2012'!I58</f>
        <v>3.65</v>
      </c>
      <c r="I13" s="381"/>
      <c r="J13" s="380">
        <f>'منقح 2012'!I59</f>
        <v>53.65</v>
      </c>
      <c r="K13" s="381"/>
      <c r="L13" s="350">
        <f>'مقترح 2013'!I59</f>
        <v>526</v>
      </c>
      <c r="M13" s="351"/>
      <c r="N13" s="429">
        <f>متفق2013!I59</f>
        <v>316</v>
      </c>
      <c r="O13" s="351"/>
      <c r="P13" s="35">
        <f t="shared" si="5"/>
        <v>8557.534246575342</v>
      </c>
      <c r="Q13" s="35">
        <f t="shared" si="6"/>
        <v>489.00279589934763</v>
      </c>
      <c r="R13" s="7"/>
      <c r="S13" s="377"/>
    </row>
    <row r="14" spans="1:19" ht="15.75">
      <c r="A14" s="11"/>
      <c r="B14" s="12" t="s">
        <v>28</v>
      </c>
      <c r="C14" s="126">
        <f>'نفقات فعلية 2010'!J55</f>
        <v>1754.8430000000001</v>
      </c>
      <c r="D14" s="378">
        <f>'منقح 2011'!J55</f>
        <v>15989.65</v>
      </c>
      <c r="E14" s="379"/>
      <c r="F14" s="378">
        <f>'نفقات فعلية 2011'!J55</f>
        <v>3165.28</v>
      </c>
      <c r="G14" s="379"/>
      <c r="H14" s="380">
        <f>'مصدق 2012'!J58</f>
        <v>15239.25</v>
      </c>
      <c r="I14" s="381"/>
      <c r="J14" s="380">
        <f>'منقح 2012'!J59</f>
        <v>15629.25</v>
      </c>
      <c r="K14" s="381"/>
      <c r="L14" s="350">
        <f>'مقترح 2013'!J59</f>
        <v>12627</v>
      </c>
      <c r="M14" s="351"/>
      <c r="N14" s="429">
        <f>متفق2013!J59</f>
        <v>3000</v>
      </c>
      <c r="O14" s="351"/>
      <c r="P14" s="35">
        <f t="shared" si="5"/>
        <v>-80.313991830306605</v>
      </c>
      <c r="Q14" s="35">
        <f t="shared" si="6"/>
        <v>-80.805220979893463</v>
      </c>
      <c r="R14" s="7"/>
      <c r="S14" s="377"/>
    </row>
    <row r="15" spans="1:19" ht="15.75">
      <c r="A15" s="5" t="s">
        <v>29</v>
      </c>
      <c r="B15" s="13" t="s">
        <v>30</v>
      </c>
      <c r="C15" s="125">
        <f>'نفقات فعلية 2010'!N55</f>
        <v>560296.27899999998</v>
      </c>
      <c r="D15" s="382">
        <f>'منقح 2011'!N55</f>
        <v>1020430.74</v>
      </c>
      <c r="E15" s="383"/>
      <c r="F15" s="382">
        <f>'نفقات فعلية 2011'!N55</f>
        <v>488443.45899999997</v>
      </c>
      <c r="G15" s="383"/>
      <c r="H15" s="396">
        <f>'مصدق 2012'!N58</f>
        <v>875700</v>
      </c>
      <c r="I15" s="397"/>
      <c r="J15" s="396">
        <f>'منقح 2012'!N59</f>
        <v>972722.00199999998</v>
      </c>
      <c r="K15" s="397"/>
      <c r="L15" s="365">
        <f>'مقترح 2013'!N59</f>
        <v>1500000</v>
      </c>
      <c r="M15" s="366"/>
      <c r="N15" s="428">
        <f>متفق2013!N59</f>
        <v>1500000</v>
      </c>
      <c r="O15" s="366"/>
      <c r="P15" s="35">
        <f t="shared" si="5"/>
        <v>71.291538198013015</v>
      </c>
      <c r="Q15" s="35">
        <f t="shared" si="6"/>
        <v>54.206443044967756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713295.25</v>
      </c>
      <c r="D16" s="411">
        <f>D6+D15</f>
        <v>1288548.952</v>
      </c>
      <c r="E16" s="412"/>
      <c r="F16" s="411">
        <f t="shared" ref="F16" si="7">F6+F15</f>
        <v>706901.26899999997</v>
      </c>
      <c r="G16" s="412"/>
      <c r="H16" s="411">
        <f t="shared" ref="H16" si="8">H6+H15</f>
        <v>1142000.6839999999</v>
      </c>
      <c r="I16" s="412"/>
      <c r="J16" s="411">
        <f t="shared" ref="J16" si="9">J6+J15</f>
        <v>1245162.027</v>
      </c>
      <c r="K16" s="412"/>
      <c r="L16" s="413">
        <f t="shared" ref="L16" si="10">L6+L15</f>
        <v>1986663</v>
      </c>
      <c r="M16" s="414"/>
      <c r="N16" s="413">
        <f t="shared" ref="N16" si="11">N6+N15</f>
        <v>1636842</v>
      </c>
      <c r="O16" s="414"/>
      <c r="P16" s="35">
        <f t="shared" si="5"/>
        <v>43.331087531993127</v>
      </c>
      <c r="Q16" s="35">
        <f t="shared" si="6"/>
        <v>31.456145024249118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23"/>
      <c r="N18" s="123"/>
      <c r="O18" s="123"/>
      <c r="P18" s="123"/>
      <c r="Q18" s="367"/>
      <c r="R18" s="123"/>
      <c r="S18" s="123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23"/>
      <c r="N19" s="123"/>
      <c r="O19" s="123"/>
      <c r="P19" s="123"/>
      <c r="Q19" s="367"/>
      <c r="R19" s="123"/>
      <c r="S19" s="123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4" t="s">
        <v>40</v>
      </c>
      <c r="M20" s="123"/>
      <c r="N20" s="26"/>
      <c r="O20" s="26"/>
      <c r="P20" s="26"/>
      <c r="Q20" s="25"/>
      <c r="R20" s="123"/>
      <c r="S20" s="123"/>
    </row>
    <row r="21" spans="1:19" ht="15.75">
      <c r="A21" s="15" t="s">
        <v>19</v>
      </c>
      <c r="B21" s="343" t="s">
        <v>41</v>
      </c>
      <c r="C21" s="344"/>
      <c r="D21" s="348">
        <f>'ايراد فعلي 2010'!C55</f>
        <v>162.13999999999999</v>
      </c>
      <c r="E21" s="349"/>
      <c r="F21" s="350">
        <f>ايرادفعلي2011!C55</f>
        <v>199.32499999999999</v>
      </c>
      <c r="G21" s="351"/>
      <c r="H21" s="350">
        <f>مخطط2012!C55</f>
        <v>312</v>
      </c>
      <c r="I21" s="351"/>
      <c r="J21" s="334">
        <f>مخطط2013!C59</f>
        <v>263</v>
      </c>
      <c r="K21" s="335"/>
      <c r="L21" s="36">
        <f>(J21/H21-1)*100</f>
        <v>-15.705128205128204</v>
      </c>
      <c r="M21" s="12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2010'!D55</f>
        <v>0</v>
      </c>
      <c r="E22" s="349"/>
      <c r="F22" s="350">
        <f>ايرادفعلي2011!D55</f>
        <v>0</v>
      </c>
      <c r="G22" s="351"/>
      <c r="H22" s="350">
        <f>مخطط2012!D55</f>
        <v>0</v>
      </c>
      <c r="I22" s="351"/>
      <c r="J22" s="334">
        <f>مخطط2013!D59</f>
        <v>0</v>
      </c>
      <c r="K22" s="335"/>
      <c r="L22" s="36" t="e">
        <f t="shared" ref="L22:L26" si="12">(J22/H22-1)*100</f>
        <v>#DIV/0!</v>
      </c>
      <c r="M22" s="12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2010'!E55</f>
        <v>0</v>
      </c>
      <c r="E23" s="349"/>
      <c r="F23" s="350">
        <f>ايرادفعلي2011!E55</f>
        <v>0</v>
      </c>
      <c r="G23" s="351"/>
      <c r="H23" s="350">
        <f>مخطط2012!E55</f>
        <v>0</v>
      </c>
      <c r="I23" s="351"/>
      <c r="J23" s="334">
        <f>مخطط2013!E59</f>
        <v>0</v>
      </c>
      <c r="K23" s="335"/>
      <c r="L23" s="36" t="e">
        <f t="shared" si="12"/>
        <v>#DIV/0!</v>
      </c>
      <c r="M23" s="12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2010'!F55</f>
        <v>20864.2</v>
      </c>
      <c r="E24" s="349"/>
      <c r="F24" s="350">
        <f>ايرادفعلي2011!F55</f>
        <v>38018.396999999997</v>
      </c>
      <c r="G24" s="351"/>
      <c r="H24" s="350">
        <f>مخطط2012!F55</f>
        <v>28238.799999999999</v>
      </c>
      <c r="I24" s="351"/>
      <c r="J24" s="334">
        <f>مخطط2013!F59</f>
        <v>40904.35</v>
      </c>
      <c r="K24" s="335"/>
      <c r="L24" s="36">
        <f t="shared" si="12"/>
        <v>44.85158717792541</v>
      </c>
      <c r="M24" s="12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2010'!G55</f>
        <v>3219.2869999999998</v>
      </c>
      <c r="E25" s="349"/>
      <c r="F25" s="350">
        <f>ايرادفعلي2011!G55</f>
        <v>1587.797</v>
      </c>
      <c r="G25" s="351"/>
      <c r="H25" s="350">
        <f>مخطط2012!G55</f>
        <v>3000</v>
      </c>
      <c r="I25" s="351"/>
      <c r="J25" s="334">
        <f>مخطط2013!G59</f>
        <v>1750</v>
      </c>
      <c r="K25" s="335"/>
      <c r="L25" s="36">
        <f t="shared" si="12"/>
        <v>-41.666666666666664</v>
      </c>
      <c r="M25" s="123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24245.627</v>
      </c>
      <c r="E26" s="427"/>
      <c r="F26" s="426">
        <f>SUM(F21:G25)</f>
        <v>39805.518999999993</v>
      </c>
      <c r="G26" s="427"/>
      <c r="H26" s="426">
        <f>SUM(H21:I25)</f>
        <v>31550.799999999999</v>
      </c>
      <c r="I26" s="427"/>
      <c r="J26" s="426">
        <f>SUM(J21:K25)</f>
        <v>42917.35</v>
      </c>
      <c r="K26" s="427"/>
      <c r="L26" s="36">
        <f t="shared" si="12"/>
        <v>36.0261863407584</v>
      </c>
      <c r="M26" s="123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5.75">
      <c r="A29" s="420"/>
      <c r="B29" s="421"/>
      <c r="C29" s="422"/>
      <c r="D29" s="153">
        <v>4</v>
      </c>
      <c r="E29" s="153">
        <v>12</v>
      </c>
      <c r="F29" s="153">
        <v>23</v>
      </c>
      <c r="G29" s="153">
        <v>498</v>
      </c>
      <c r="H29" s="153">
        <v>583</v>
      </c>
      <c r="I29" s="153">
        <v>1102</v>
      </c>
      <c r="J29" s="153">
        <v>2283</v>
      </c>
      <c r="K29" s="153">
        <v>1861</v>
      </c>
      <c r="L29" s="153">
        <v>1490</v>
      </c>
      <c r="M29" s="154">
        <v>1047</v>
      </c>
      <c r="N29" s="154">
        <v>535</v>
      </c>
      <c r="O29" s="153">
        <v>803</v>
      </c>
      <c r="P29" s="222">
        <f>SUM(D29:O29)</f>
        <v>10241</v>
      </c>
      <c r="Q29" s="31"/>
      <c r="R29" s="23"/>
      <c r="S29" s="1"/>
    </row>
    <row r="30" spans="1:19" ht="15">
      <c r="A30" s="21"/>
      <c r="B30" s="21"/>
      <c r="C30" s="22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5.75">
      <c r="A32" s="420"/>
      <c r="B32" s="421"/>
      <c r="C32" s="422"/>
      <c r="D32" s="153">
        <v>5</v>
      </c>
      <c r="E32" s="153">
        <v>12</v>
      </c>
      <c r="F32" s="153">
        <v>27</v>
      </c>
      <c r="G32" s="153">
        <v>553</v>
      </c>
      <c r="H32" s="153">
        <v>552</v>
      </c>
      <c r="I32" s="153">
        <v>1167</v>
      </c>
      <c r="J32" s="153">
        <v>2560</v>
      </c>
      <c r="K32" s="153">
        <v>1627</v>
      </c>
      <c r="L32" s="153">
        <v>1670</v>
      </c>
      <c r="M32" s="154">
        <v>908</v>
      </c>
      <c r="N32" s="154">
        <v>545</v>
      </c>
      <c r="O32" s="153">
        <v>713</v>
      </c>
      <c r="P32" s="138">
        <f>SUM(D32:O32)</f>
        <v>10339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رقم(1)2013'!C52</f>
        <v>5</v>
      </c>
      <c r="E35" s="158">
        <f>'جدول رقم(1)2013'!D52</f>
        <v>12</v>
      </c>
      <c r="F35" s="158">
        <f>'جدول رقم(1)2013'!E52</f>
        <v>33</v>
      </c>
      <c r="G35" s="158">
        <f>'جدول رقم(1)2013'!F52</f>
        <v>648</v>
      </c>
      <c r="H35" s="158">
        <f>'جدول رقم(1)2013'!G52</f>
        <v>605</v>
      </c>
      <c r="I35" s="158">
        <f>'جدول رقم(1)2013'!H52</f>
        <v>1215</v>
      </c>
      <c r="J35" s="158">
        <f>'جدول رقم(1)2013'!I52</f>
        <v>2955</v>
      </c>
      <c r="K35" s="158">
        <f>'جدول رقم(1)2013'!J52</f>
        <v>1640</v>
      </c>
      <c r="L35" s="158">
        <f>'جدول رقم(1)2013'!K52</f>
        <v>2273</v>
      </c>
      <c r="M35" s="158">
        <f>'جدول رقم(1)2013'!L52</f>
        <v>834</v>
      </c>
      <c r="N35" s="158">
        <f>'جدول رقم(1)2013'!M52</f>
        <v>492</v>
      </c>
      <c r="O35" s="158">
        <f>'جدول رقم(1)2013'!N52</f>
        <v>478</v>
      </c>
      <c r="P35" s="159">
        <f>SUM(D35:O35)</f>
        <v>11190</v>
      </c>
      <c r="Q35" s="31">
        <v>68</v>
      </c>
      <c r="R35" s="1"/>
      <c r="S35" s="24"/>
    </row>
  </sheetData>
  <sheetProtection password="CC06" sheet="1" objects="1" scenarios="1"/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51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8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226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23"/>
      <c r="S3" s="123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23"/>
      <c r="S4" s="123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23"/>
      <c r="S5" s="123"/>
    </row>
    <row r="6" spans="1:19" ht="15.75">
      <c r="A6" s="5" t="s">
        <v>19</v>
      </c>
      <c r="B6" s="6" t="s">
        <v>20</v>
      </c>
      <c r="C6" s="37">
        <f>SUM(C7:C14)</f>
        <v>422912.71899999998</v>
      </c>
      <c r="D6" s="411">
        <f>SUM(D7:E14)</f>
        <v>968481.62000000011</v>
      </c>
      <c r="E6" s="412"/>
      <c r="F6" s="411">
        <f t="shared" ref="F6" si="0">SUM(F7:G14)</f>
        <v>633416.3899999999</v>
      </c>
      <c r="G6" s="412"/>
      <c r="H6" s="411">
        <f t="shared" ref="H6" si="1">SUM(H7:I14)</f>
        <v>794432.348</v>
      </c>
      <c r="I6" s="412"/>
      <c r="J6" s="411">
        <f t="shared" ref="J6" si="2">SUM(J7:K14)</f>
        <v>825059.103</v>
      </c>
      <c r="K6" s="412"/>
      <c r="L6" s="413">
        <f t="shared" ref="L6" si="3">SUM(L7:M14)</f>
        <v>856943.28100000008</v>
      </c>
      <c r="M6" s="414"/>
      <c r="N6" s="413">
        <f t="shared" ref="N6" si="4">SUM(N7:O14)</f>
        <v>837847</v>
      </c>
      <c r="O6" s="414"/>
      <c r="P6" s="35">
        <f>(N6/H6-1)*100</f>
        <v>5.4648645802625406</v>
      </c>
      <c r="Q6" s="35">
        <f>(N6/J6-1)*100</f>
        <v>1.5499370837194437</v>
      </c>
      <c r="R6" s="7"/>
      <c r="S6" s="8"/>
    </row>
    <row r="7" spans="1:19" ht="15.75">
      <c r="A7" s="9"/>
      <c r="B7" s="10" t="s">
        <v>21</v>
      </c>
      <c r="C7" s="126">
        <f>'نفقات فعلية 2010'!C56</f>
        <v>138680.11199999999</v>
      </c>
      <c r="D7" s="378">
        <f>'منقح 2011'!C56</f>
        <v>163003.05799999999</v>
      </c>
      <c r="E7" s="379"/>
      <c r="F7" s="378">
        <f>'نفقات فعلية 2011'!C56</f>
        <v>153932.984</v>
      </c>
      <c r="G7" s="379"/>
      <c r="H7" s="380">
        <f>'مصدق 2012'!C59</f>
        <v>159875.99799999999</v>
      </c>
      <c r="I7" s="381"/>
      <c r="J7" s="380">
        <f>'منقح 2012'!C60</f>
        <v>174712.734</v>
      </c>
      <c r="K7" s="381"/>
      <c r="L7" s="350">
        <f>'مقترح 2013'!C60</f>
        <v>201706.56599999999</v>
      </c>
      <c r="M7" s="351"/>
      <c r="N7" s="429">
        <f>متفق2013!C60</f>
        <v>193747</v>
      </c>
      <c r="O7" s="351"/>
      <c r="P7" s="35">
        <f t="shared" ref="P7:P16" si="5">(N7/H7-1)*100</f>
        <v>21.185795506339854</v>
      </c>
      <c r="Q7" s="35">
        <f t="shared" ref="Q7:Q16" si="6">(N7/J7-1)*100</f>
        <v>10.894607144090607</v>
      </c>
      <c r="R7" s="7"/>
      <c r="S7" s="377"/>
    </row>
    <row r="8" spans="1:19" ht="15.75">
      <c r="A8" s="11"/>
      <c r="B8" s="10" t="s">
        <v>22</v>
      </c>
      <c r="C8" s="126">
        <f>'نفقات فعلية 2010'!D56</f>
        <v>13546.145</v>
      </c>
      <c r="D8" s="378">
        <f>'منقح 2011'!D56</f>
        <v>10260.405000000001</v>
      </c>
      <c r="E8" s="379"/>
      <c r="F8" s="378">
        <f>'نفقات فعلية 2011'!D56</f>
        <v>12479.903</v>
      </c>
      <c r="G8" s="379"/>
      <c r="H8" s="380">
        <f>'مصدق 2012'!D59</f>
        <v>10090</v>
      </c>
      <c r="I8" s="381"/>
      <c r="J8" s="380">
        <f>'منقح 2012'!D60</f>
        <v>10090</v>
      </c>
      <c r="K8" s="381"/>
      <c r="L8" s="350">
        <f>'مقترح 2013'!D60</f>
        <v>25818</v>
      </c>
      <c r="M8" s="351"/>
      <c r="N8" s="429">
        <f>متفق2013!D60</f>
        <v>16588</v>
      </c>
      <c r="O8" s="351"/>
      <c r="P8" s="35">
        <f t="shared" si="5"/>
        <v>64.400396432110995</v>
      </c>
      <c r="Q8" s="35">
        <f t="shared" si="6"/>
        <v>64.400396432110995</v>
      </c>
      <c r="R8" s="7"/>
      <c r="S8" s="377"/>
    </row>
    <row r="9" spans="1:19" ht="15.75">
      <c r="A9" s="11"/>
      <c r="B9" s="10" t="s">
        <v>23</v>
      </c>
      <c r="C9" s="126">
        <f>'نفقات فعلية 2010'!E56</f>
        <v>0</v>
      </c>
      <c r="D9" s="378">
        <f>'منقح 2011'!E56</f>
        <v>0</v>
      </c>
      <c r="E9" s="379"/>
      <c r="F9" s="378">
        <f>'نفقات فعلية 2011'!E56</f>
        <v>0</v>
      </c>
      <c r="G9" s="379"/>
      <c r="H9" s="380">
        <f>'مصدق 2012'!E59</f>
        <v>0</v>
      </c>
      <c r="I9" s="381"/>
      <c r="J9" s="380">
        <f>'منقح 2012'!E60</f>
        <v>0</v>
      </c>
      <c r="K9" s="381"/>
      <c r="L9" s="350">
        <f>'مقترح 2013'!E60</f>
        <v>0</v>
      </c>
      <c r="M9" s="351"/>
      <c r="N9" s="429">
        <f>متفق2013!E60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6">
        <f>'نفقات فعلية 2010'!F56</f>
        <v>268701.114</v>
      </c>
      <c r="D10" s="378">
        <f>'منقح 2011'!F56</f>
        <v>617942.60100000002</v>
      </c>
      <c r="E10" s="379"/>
      <c r="F10" s="378">
        <f>'نفقات فعلية 2011'!F56</f>
        <v>400584.44500000001</v>
      </c>
      <c r="G10" s="379"/>
      <c r="H10" s="380">
        <f>'مصدق 2012'!F59</f>
        <v>618982</v>
      </c>
      <c r="I10" s="381"/>
      <c r="J10" s="380">
        <f>'منقح 2012'!F60</f>
        <v>620198.76899999997</v>
      </c>
      <c r="K10" s="381"/>
      <c r="L10" s="350">
        <f>'مقترح 2013'!F60</f>
        <v>618982</v>
      </c>
      <c r="M10" s="351"/>
      <c r="N10" s="429">
        <f>متفق2013!F60</f>
        <v>618982</v>
      </c>
      <c r="O10" s="351"/>
      <c r="P10" s="35">
        <f t="shared" si="5"/>
        <v>0</v>
      </c>
      <c r="Q10" s="35">
        <f t="shared" si="6"/>
        <v>-0.1961901668979249</v>
      </c>
      <c r="R10" s="7"/>
      <c r="S10" s="377"/>
    </row>
    <row r="11" spans="1:19" ht="15.75">
      <c r="A11" s="11"/>
      <c r="B11" s="10" t="s">
        <v>25</v>
      </c>
      <c r="C11" s="126">
        <f>'نفقات فعلية 2010'!G56</f>
        <v>0</v>
      </c>
      <c r="D11" s="378">
        <f>'منقح 2011'!G56</f>
        <v>10731.699000000001</v>
      </c>
      <c r="E11" s="379"/>
      <c r="F11" s="378">
        <f>'نفقات فعلية 2011'!G56</f>
        <v>8773.4189999999999</v>
      </c>
      <c r="G11" s="379"/>
      <c r="H11" s="380">
        <f>'مصدق 2012'!G59</f>
        <v>3123.1</v>
      </c>
      <c r="I11" s="381"/>
      <c r="J11" s="380">
        <f>'منقح 2012'!G60</f>
        <v>3123.1</v>
      </c>
      <c r="K11" s="381"/>
      <c r="L11" s="350">
        <f>'مقترح 2013'!G60</f>
        <v>4671.165</v>
      </c>
      <c r="M11" s="351"/>
      <c r="N11" s="429">
        <f>متفق2013!G60</f>
        <v>4671</v>
      </c>
      <c r="O11" s="351"/>
      <c r="P11" s="35">
        <f t="shared" si="5"/>
        <v>49.562934264032535</v>
      </c>
      <c r="Q11" s="35">
        <f t="shared" si="6"/>
        <v>49.562934264032535</v>
      </c>
      <c r="R11" s="7"/>
      <c r="S11" s="377"/>
    </row>
    <row r="12" spans="1:19" ht="15.75">
      <c r="A12" s="11"/>
      <c r="B12" s="10" t="s">
        <v>26</v>
      </c>
      <c r="C12" s="126">
        <f>'نفقات فعلية 2010'!H56</f>
        <v>0</v>
      </c>
      <c r="D12" s="378">
        <f>'منقح 2011'!H56</f>
        <v>0</v>
      </c>
      <c r="E12" s="379"/>
      <c r="F12" s="378">
        <f>'نفقات فعلية 2011'!H56</f>
        <v>0</v>
      </c>
      <c r="G12" s="379"/>
      <c r="H12" s="380">
        <f>'مصدق 2012'!H59</f>
        <v>0</v>
      </c>
      <c r="I12" s="381"/>
      <c r="J12" s="380">
        <f>'منقح 2012'!H60</f>
        <v>0</v>
      </c>
      <c r="K12" s="381"/>
      <c r="L12" s="350">
        <f>'مقترح 2013'!H60</f>
        <v>0</v>
      </c>
      <c r="M12" s="351"/>
      <c r="N12" s="429">
        <f>متفق2013!H60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6">
        <f>'نفقات فعلية 2010'!I56</f>
        <v>226.78200000000001</v>
      </c>
      <c r="D13" s="378">
        <f>'منقح 2011'!I56</f>
        <v>166213.93700000001</v>
      </c>
      <c r="E13" s="379"/>
      <c r="F13" s="378">
        <f>'نفقات فعلية 2011'!I56</f>
        <v>57178.15</v>
      </c>
      <c r="G13" s="379"/>
      <c r="H13" s="380">
        <f>'مصدق 2012'!I59</f>
        <v>1942</v>
      </c>
      <c r="I13" s="381"/>
      <c r="J13" s="380">
        <f>'منقح 2012'!I60</f>
        <v>16515.25</v>
      </c>
      <c r="K13" s="381"/>
      <c r="L13" s="350">
        <f>'مقترح 2013'!I60</f>
        <v>2391.5500000000002</v>
      </c>
      <c r="M13" s="351"/>
      <c r="N13" s="429">
        <f>متفق2013!I60</f>
        <v>2359</v>
      </c>
      <c r="O13" s="351"/>
      <c r="P13" s="35">
        <f t="shared" si="5"/>
        <v>21.472708547888764</v>
      </c>
      <c r="Q13" s="35">
        <f t="shared" si="6"/>
        <v>-85.716231967424051</v>
      </c>
      <c r="R13" s="7"/>
      <c r="S13" s="377"/>
    </row>
    <row r="14" spans="1:19" ht="15.75">
      <c r="A14" s="11"/>
      <c r="B14" s="12" t="s">
        <v>28</v>
      </c>
      <c r="C14" s="126">
        <f>'نفقات فعلية 2010'!J56</f>
        <v>1758.566</v>
      </c>
      <c r="D14" s="378">
        <f>'منقح 2011'!J56</f>
        <v>329.92</v>
      </c>
      <c r="E14" s="379"/>
      <c r="F14" s="378">
        <f>'نفقات فعلية 2011'!J56</f>
        <v>467.48899999999998</v>
      </c>
      <c r="G14" s="379"/>
      <c r="H14" s="380">
        <f>'مصدق 2012'!J59</f>
        <v>419.25</v>
      </c>
      <c r="I14" s="381"/>
      <c r="J14" s="380">
        <f>'منقح 2012'!J60</f>
        <v>419.25</v>
      </c>
      <c r="K14" s="381"/>
      <c r="L14" s="350">
        <f>'مقترح 2013'!J60</f>
        <v>3374</v>
      </c>
      <c r="M14" s="351"/>
      <c r="N14" s="429">
        <f>متفق2013!J60</f>
        <v>1500</v>
      </c>
      <c r="O14" s="351"/>
      <c r="P14" s="35">
        <f t="shared" si="5"/>
        <v>257.78175313059035</v>
      </c>
      <c r="Q14" s="35">
        <f t="shared" si="6"/>
        <v>257.78175313059035</v>
      </c>
      <c r="R14" s="7"/>
      <c r="S14" s="377"/>
    </row>
    <row r="15" spans="1:19" ht="15.75">
      <c r="A15" s="5" t="s">
        <v>29</v>
      </c>
      <c r="B15" s="13" t="s">
        <v>30</v>
      </c>
      <c r="C15" s="125">
        <f>'نفقات فعلية 2010'!N56</f>
        <v>81550.63</v>
      </c>
      <c r="D15" s="382">
        <f>'منقح 2011'!N56</f>
        <v>351841.3</v>
      </c>
      <c r="E15" s="383"/>
      <c r="F15" s="382">
        <f>'نفقات فعلية 2011'!N56</f>
        <v>130543.93700000001</v>
      </c>
      <c r="G15" s="383"/>
      <c r="H15" s="396">
        <f>'مصدق 2012'!N59</f>
        <v>210000</v>
      </c>
      <c r="I15" s="397"/>
      <c r="J15" s="396">
        <f>'منقح 2012'!N60</f>
        <v>404790.38799999998</v>
      </c>
      <c r="K15" s="397"/>
      <c r="L15" s="365">
        <f>'مقترح 2013'!N60</f>
        <v>220000</v>
      </c>
      <c r="M15" s="366"/>
      <c r="N15" s="428">
        <f>متفق2013!N60</f>
        <v>220000</v>
      </c>
      <c r="O15" s="366"/>
      <c r="P15" s="35">
        <f t="shared" si="5"/>
        <v>4.7619047619047672</v>
      </c>
      <c r="Q15" s="35">
        <f t="shared" si="6"/>
        <v>-45.650883390047291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504463.34899999999</v>
      </c>
      <c r="D16" s="411">
        <f>D6+D15</f>
        <v>1320322.9200000002</v>
      </c>
      <c r="E16" s="412"/>
      <c r="F16" s="411">
        <f t="shared" ref="F16" si="7">F6+F15</f>
        <v>763960.32699999993</v>
      </c>
      <c r="G16" s="412"/>
      <c r="H16" s="411">
        <f t="shared" ref="H16" si="8">H6+H15</f>
        <v>1004432.348</v>
      </c>
      <c r="I16" s="412"/>
      <c r="J16" s="411">
        <f t="shared" ref="J16" si="9">J6+J15</f>
        <v>1229849.4909999999</v>
      </c>
      <c r="K16" s="412"/>
      <c r="L16" s="413">
        <f t="shared" ref="L16" si="10">L6+L15</f>
        <v>1076943.281</v>
      </c>
      <c r="M16" s="414"/>
      <c r="N16" s="413">
        <f t="shared" ref="N16" si="11">N6+N15</f>
        <v>1057847</v>
      </c>
      <c r="O16" s="414"/>
      <c r="P16" s="35">
        <f t="shared" si="5"/>
        <v>5.3178944412092921</v>
      </c>
      <c r="Q16" s="35">
        <f t="shared" si="6"/>
        <v>-13.985653712808666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23"/>
      <c r="N18" s="123"/>
      <c r="O18" s="123"/>
      <c r="P18" s="123"/>
      <c r="Q18" s="367"/>
      <c r="R18" s="123"/>
      <c r="S18" s="123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23"/>
      <c r="N19" s="123"/>
      <c r="O19" s="123"/>
      <c r="P19" s="123"/>
      <c r="Q19" s="367"/>
      <c r="R19" s="123"/>
      <c r="S19" s="123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4" t="s">
        <v>40</v>
      </c>
      <c r="M20" s="123"/>
      <c r="N20" s="26"/>
      <c r="O20" s="26"/>
      <c r="P20" s="26"/>
      <c r="Q20" s="25"/>
      <c r="R20" s="123"/>
      <c r="S20" s="123"/>
    </row>
    <row r="21" spans="1:19" ht="15.75">
      <c r="A21" s="15" t="s">
        <v>19</v>
      </c>
      <c r="B21" s="343" t="s">
        <v>41</v>
      </c>
      <c r="C21" s="344"/>
      <c r="D21" s="348">
        <f>'ايراد فعلي 2010'!C56</f>
        <v>407.19600000000003</v>
      </c>
      <c r="E21" s="349"/>
      <c r="F21" s="350">
        <f>ايرادفعلي2011!C56</f>
        <v>568.38599999999997</v>
      </c>
      <c r="G21" s="351"/>
      <c r="H21" s="350">
        <f>مخطط2012!C56</f>
        <v>957.35</v>
      </c>
      <c r="I21" s="351"/>
      <c r="J21" s="334">
        <f>مخطط2013!C60</f>
        <v>693.75</v>
      </c>
      <c r="K21" s="335"/>
      <c r="L21" s="36">
        <f>(J21/H21-1)*100</f>
        <v>-27.534339583224533</v>
      </c>
      <c r="M21" s="12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2010'!D56</f>
        <v>0</v>
      </c>
      <c r="E22" s="349"/>
      <c r="F22" s="350">
        <f>ايرادفعلي2011!D56</f>
        <v>0.52200000000000002</v>
      </c>
      <c r="G22" s="351"/>
      <c r="H22" s="350">
        <f>مخطط2012!D56</f>
        <v>0</v>
      </c>
      <c r="I22" s="351"/>
      <c r="J22" s="334">
        <f>مخطط2013!D60</f>
        <v>0</v>
      </c>
      <c r="K22" s="335"/>
      <c r="L22" s="36" t="e">
        <f t="shared" ref="L22:L26" si="12">(J22/H22-1)*100</f>
        <v>#DIV/0!</v>
      </c>
      <c r="M22" s="12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2010'!E56</f>
        <v>0</v>
      </c>
      <c r="E23" s="349"/>
      <c r="F23" s="350">
        <f>ايرادفعلي2011!E56</f>
        <v>0</v>
      </c>
      <c r="G23" s="351"/>
      <c r="H23" s="350">
        <f>مخطط2012!E56</f>
        <v>0</v>
      </c>
      <c r="I23" s="351"/>
      <c r="J23" s="334">
        <f>مخطط2013!E60</f>
        <v>0</v>
      </c>
      <c r="K23" s="335"/>
      <c r="L23" s="36" t="e">
        <f t="shared" si="12"/>
        <v>#DIV/0!</v>
      </c>
      <c r="M23" s="12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2010'!F56</f>
        <v>18246.344000000001</v>
      </c>
      <c r="E24" s="349"/>
      <c r="F24" s="350">
        <f>ايرادفعلي2011!F56</f>
        <v>16717.162</v>
      </c>
      <c r="G24" s="351"/>
      <c r="H24" s="350">
        <f>مخطط2012!F56</f>
        <v>11716.558000000001</v>
      </c>
      <c r="I24" s="351"/>
      <c r="J24" s="334">
        <f>مخطط2013!F60</f>
        <v>15376.4</v>
      </c>
      <c r="K24" s="335"/>
      <c r="L24" s="36">
        <f t="shared" si="12"/>
        <v>31.236494540461447</v>
      </c>
      <c r="M24" s="12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2010'!G56</f>
        <v>52.85</v>
      </c>
      <c r="E25" s="349"/>
      <c r="F25" s="350">
        <f>ايرادفعلي2011!G56</f>
        <v>59.884999999999998</v>
      </c>
      <c r="G25" s="351"/>
      <c r="H25" s="350">
        <f>مخطط2012!G56</f>
        <v>263.5</v>
      </c>
      <c r="I25" s="351"/>
      <c r="J25" s="334">
        <f>مخطط2013!G60</f>
        <v>238.75</v>
      </c>
      <c r="K25" s="335"/>
      <c r="L25" s="36">
        <f t="shared" si="12"/>
        <v>-9.3927893738140362</v>
      </c>
      <c r="M25" s="123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18706.39</v>
      </c>
      <c r="E26" s="427"/>
      <c r="F26" s="426">
        <f>SUM(F21:G25)</f>
        <v>17345.954999999998</v>
      </c>
      <c r="G26" s="427"/>
      <c r="H26" s="426">
        <f>SUM(H21:I25)</f>
        <v>12937.408000000001</v>
      </c>
      <c r="I26" s="427"/>
      <c r="J26" s="426">
        <f>SUM(J21:K25)</f>
        <v>16308.9</v>
      </c>
      <c r="K26" s="427"/>
      <c r="L26" s="36">
        <f t="shared" si="12"/>
        <v>26.060026861640285</v>
      </c>
      <c r="M26" s="123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5">
      <c r="A29" s="420"/>
      <c r="B29" s="421"/>
      <c r="C29" s="422"/>
      <c r="D29" s="151">
        <v>5</v>
      </c>
      <c r="E29" s="151">
        <v>13</v>
      </c>
      <c r="F29" s="151">
        <v>11</v>
      </c>
      <c r="G29" s="151">
        <v>471</v>
      </c>
      <c r="H29" s="151">
        <v>1360</v>
      </c>
      <c r="I29" s="151">
        <v>1623</v>
      </c>
      <c r="J29" s="151">
        <v>2276</v>
      </c>
      <c r="K29" s="151">
        <v>1479</v>
      </c>
      <c r="L29" s="151">
        <v>4419</v>
      </c>
      <c r="M29" s="152">
        <v>1795</v>
      </c>
      <c r="N29" s="152">
        <v>612</v>
      </c>
      <c r="O29" s="151">
        <v>725</v>
      </c>
      <c r="P29" s="162">
        <f>SUM(D29:O29)</f>
        <v>14789</v>
      </c>
      <c r="Q29" s="31"/>
      <c r="R29" s="23"/>
      <c r="S29" s="1"/>
    </row>
    <row r="30" spans="1:19" ht="15">
      <c r="A30" s="21"/>
      <c r="B30" s="21"/>
      <c r="C30" s="22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5">
      <c r="A32" s="420"/>
      <c r="B32" s="421"/>
      <c r="C32" s="422"/>
      <c r="D32" s="151">
        <v>5</v>
      </c>
      <c r="E32" s="151">
        <v>13</v>
      </c>
      <c r="F32" s="151">
        <v>14</v>
      </c>
      <c r="G32" s="151">
        <v>498</v>
      </c>
      <c r="H32" s="151">
        <v>1393</v>
      </c>
      <c r="I32" s="151">
        <v>1683</v>
      </c>
      <c r="J32" s="151">
        <v>2371</v>
      </c>
      <c r="K32" s="151">
        <v>1437</v>
      </c>
      <c r="L32" s="151">
        <v>4821</v>
      </c>
      <c r="M32" s="152">
        <v>1817</v>
      </c>
      <c r="N32" s="152">
        <v>587</v>
      </c>
      <c r="O32" s="151">
        <v>724</v>
      </c>
      <c r="P32" s="141">
        <f>SUM(D32:O32)</f>
        <v>15363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رقم(1)2013'!C53</f>
        <v>5</v>
      </c>
      <c r="E35" s="158">
        <f>'جدول رقم(1)2013'!D53</f>
        <v>13</v>
      </c>
      <c r="F35" s="158">
        <f>'جدول رقم(1)2013'!E53</f>
        <v>16</v>
      </c>
      <c r="G35" s="158">
        <f>'جدول رقم(1)2013'!F53</f>
        <v>800</v>
      </c>
      <c r="H35" s="158">
        <f>'جدول رقم(1)2013'!G53</f>
        <v>1398</v>
      </c>
      <c r="I35" s="158">
        <f>'جدول رقم(1)2013'!H53</f>
        <v>1826</v>
      </c>
      <c r="J35" s="158">
        <f>'جدول رقم(1)2013'!I53</f>
        <v>2443</v>
      </c>
      <c r="K35" s="158">
        <f>'جدول رقم(1)2013'!J53</f>
        <v>1946</v>
      </c>
      <c r="L35" s="158">
        <f>'جدول رقم(1)2013'!K53</f>
        <v>5489</v>
      </c>
      <c r="M35" s="158">
        <f>'جدول رقم(1)2013'!L53</f>
        <v>2801</v>
      </c>
      <c r="N35" s="158">
        <f>'جدول رقم(1)2013'!M53</f>
        <v>885</v>
      </c>
      <c r="O35" s="158">
        <f>'جدول رقم(1)2013'!N53</f>
        <v>2748</v>
      </c>
      <c r="P35" s="159">
        <f>SUM(D35:O35)</f>
        <v>20370</v>
      </c>
      <c r="Q35" s="31">
        <v>69</v>
      </c>
      <c r="R35" s="1"/>
      <c r="S35" s="24"/>
    </row>
  </sheetData>
  <sheetProtection password="CC06" sheet="1" objects="1" scenarios="1"/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5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5.75" customWidth="1"/>
    <col min="10" max="10" width="7.75" customWidth="1"/>
    <col min="11" max="11" width="5" customWidth="1"/>
    <col min="12" max="12" width="7" customWidth="1"/>
    <col min="13" max="13" width="6.5" customWidth="1"/>
    <col min="14" max="14" width="7.5" customWidth="1"/>
    <col min="15" max="15" width="4.875" customWidth="1"/>
    <col min="16" max="17" width="6.75" customWidth="1"/>
  </cols>
  <sheetData>
    <row r="1" spans="1:19" ht="20.25">
      <c r="A1" s="384" t="s">
        <v>227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23"/>
      <c r="S3" s="123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23"/>
      <c r="S4" s="123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23"/>
      <c r="S5" s="123"/>
    </row>
    <row r="6" spans="1:19" ht="15.75">
      <c r="A6" s="5" t="s">
        <v>19</v>
      </c>
      <c r="B6" s="6" t="s">
        <v>20</v>
      </c>
      <c r="C6" s="37">
        <f>SUM(C7:C14)</f>
        <v>207160.97600000002</v>
      </c>
      <c r="D6" s="411">
        <f>SUM(D7:E14)</f>
        <v>227189.46000000002</v>
      </c>
      <c r="E6" s="412"/>
      <c r="F6" s="411">
        <f t="shared" ref="F6" si="0">SUM(F7:G14)</f>
        <v>195030.21100000001</v>
      </c>
      <c r="G6" s="412"/>
      <c r="H6" s="411">
        <f t="shared" ref="H6" si="1">SUM(H7:I14)</f>
        <v>220847.32</v>
      </c>
      <c r="I6" s="412"/>
      <c r="J6" s="411">
        <f t="shared" ref="J6" si="2">SUM(J7:K14)</f>
        <v>223320.98800000001</v>
      </c>
      <c r="K6" s="412"/>
      <c r="L6" s="413">
        <f t="shared" ref="L6" si="3">SUM(L7:M14)</f>
        <v>272797.95999999996</v>
      </c>
      <c r="M6" s="414"/>
      <c r="N6" s="413">
        <f t="shared" ref="N6" si="4">SUM(N7:O14)</f>
        <v>236748</v>
      </c>
      <c r="O6" s="414"/>
      <c r="P6" s="35">
        <f>(N6/H6-1)*100</f>
        <v>7.199851915794131</v>
      </c>
      <c r="Q6" s="35">
        <f>(N6/J6-1)*100</f>
        <v>6.012427277995025</v>
      </c>
      <c r="R6" s="7"/>
      <c r="S6" s="8"/>
    </row>
    <row r="7" spans="1:19" ht="15.75">
      <c r="A7" s="9"/>
      <c r="B7" s="10" t="s">
        <v>21</v>
      </c>
      <c r="C7" s="126">
        <f>'نفقات فعلية 2010'!C57</f>
        <v>153767.78</v>
      </c>
      <c r="D7" s="378">
        <f>'منقح 2011'!C57</f>
        <v>170686.82500000001</v>
      </c>
      <c r="E7" s="379"/>
      <c r="F7" s="378">
        <f>'نفقات فعلية 2011'!C57</f>
        <v>159088.09599999999</v>
      </c>
      <c r="G7" s="379"/>
      <c r="H7" s="380">
        <f>'مصدق 2012'!C60</f>
        <v>170608.85800000001</v>
      </c>
      <c r="I7" s="381"/>
      <c r="J7" s="380">
        <f>'منقح 2012'!C61</f>
        <v>175788.95800000001</v>
      </c>
      <c r="K7" s="381"/>
      <c r="L7" s="350">
        <f>'مقترح 2013'!C61</f>
        <v>188887.07800000001</v>
      </c>
      <c r="M7" s="351"/>
      <c r="N7" s="429">
        <f>متفق2013!C61</f>
        <v>184313</v>
      </c>
      <c r="O7" s="351"/>
      <c r="P7" s="35">
        <f t="shared" ref="P7:P16" si="5">(N7/H7-1)*100</f>
        <v>8.0324914899787778</v>
      </c>
      <c r="Q7" s="35">
        <f t="shared" ref="Q7:Q16" si="6">(N7/J7-1)*100</f>
        <v>4.8490201529040267</v>
      </c>
      <c r="R7" s="7"/>
      <c r="S7" s="377"/>
    </row>
    <row r="8" spans="1:19" ht="15.75">
      <c r="A8" s="11"/>
      <c r="B8" s="10" t="s">
        <v>22</v>
      </c>
      <c r="C8" s="126">
        <f>'نفقات فعلية 2010'!D57</f>
        <v>52767.811000000002</v>
      </c>
      <c r="D8" s="378">
        <f>'منقح 2011'!D57</f>
        <v>48808.502999999997</v>
      </c>
      <c r="E8" s="379"/>
      <c r="F8" s="378">
        <f>'نفقات فعلية 2011'!D57</f>
        <v>28235.588</v>
      </c>
      <c r="G8" s="379"/>
      <c r="H8" s="380">
        <f>'مصدق 2012'!D60</f>
        <v>49865</v>
      </c>
      <c r="I8" s="381"/>
      <c r="J8" s="380">
        <f>'منقح 2012'!D61</f>
        <v>46958.567999999999</v>
      </c>
      <c r="K8" s="381"/>
      <c r="L8" s="350">
        <f>'مقترح 2013'!D61</f>
        <v>83395</v>
      </c>
      <c r="M8" s="351"/>
      <c r="N8" s="429">
        <f>متفق2013!D61</f>
        <v>51955</v>
      </c>
      <c r="O8" s="351"/>
      <c r="P8" s="35">
        <f t="shared" si="5"/>
        <v>4.1913165546976883</v>
      </c>
      <c r="Q8" s="35">
        <f t="shared" si="6"/>
        <v>10.640085958328193</v>
      </c>
      <c r="R8" s="7"/>
      <c r="S8" s="377"/>
    </row>
    <row r="9" spans="1:19" ht="15.75">
      <c r="A9" s="11"/>
      <c r="B9" s="10" t="s">
        <v>23</v>
      </c>
      <c r="C9" s="126">
        <f>'نفقات فعلية 2010'!E57</f>
        <v>0</v>
      </c>
      <c r="D9" s="378">
        <f>'منقح 2011'!E57</f>
        <v>0</v>
      </c>
      <c r="E9" s="379"/>
      <c r="F9" s="378">
        <f>'نفقات فعلية 2011'!E57</f>
        <v>0</v>
      </c>
      <c r="G9" s="379"/>
      <c r="H9" s="380">
        <f>'مصدق 2012'!E60</f>
        <v>0</v>
      </c>
      <c r="I9" s="381"/>
      <c r="J9" s="380">
        <f>'منقح 2012'!E61</f>
        <v>0</v>
      </c>
      <c r="K9" s="381"/>
      <c r="L9" s="350">
        <f>'مقترح 2013'!E61</f>
        <v>0</v>
      </c>
      <c r="M9" s="351"/>
      <c r="N9" s="429">
        <f>متفق2013!E61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6">
        <f>'نفقات فعلية 2010'!F57</f>
        <v>0</v>
      </c>
      <c r="D10" s="378">
        <f>'منقح 2011'!F57</f>
        <v>0</v>
      </c>
      <c r="E10" s="379"/>
      <c r="F10" s="378">
        <f>'نفقات فعلية 2011'!F57</f>
        <v>0</v>
      </c>
      <c r="G10" s="379"/>
      <c r="H10" s="380">
        <f>'مصدق 2012'!F60</f>
        <v>0</v>
      </c>
      <c r="I10" s="381"/>
      <c r="J10" s="380">
        <f>'منقح 2012'!F61</f>
        <v>0</v>
      </c>
      <c r="K10" s="381"/>
      <c r="L10" s="350">
        <f>'مقترح 2013'!F61</f>
        <v>0</v>
      </c>
      <c r="M10" s="351"/>
      <c r="N10" s="429">
        <f>متفق2013!F61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26">
        <f>'نفقات فعلية 2010'!G57</f>
        <v>0</v>
      </c>
      <c r="D11" s="378">
        <f>'منقح 2011'!G57</f>
        <v>27.026</v>
      </c>
      <c r="E11" s="379"/>
      <c r="F11" s="378">
        <f>'نفقات فعلية 2011'!G57</f>
        <v>15.414999999999999</v>
      </c>
      <c r="G11" s="379"/>
      <c r="H11" s="380">
        <f>'مصدق 2012'!G60</f>
        <v>27.091000000000001</v>
      </c>
      <c r="I11" s="381"/>
      <c r="J11" s="380">
        <f>'منقح 2012'!G61</f>
        <v>27.091000000000001</v>
      </c>
      <c r="K11" s="381"/>
      <c r="L11" s="350">
        <f>'مقترح 2013'!G61</f>
        <v>54.881999999999998</v>
      </c>
      <c r="M11" s="351"/>
      <c r="N11" s="429">
        <f>متفق2013!G61</f>
        <v>28</v>
      </c>
      <c r="O11" s="351"/>
      <c r="P11" s="35">
        <f t="shared" si="5"/>
        <v>3.3553578679266227</v>
      </c>
      <c r="Q11" s="35">
        <f t="shared" si="6"/>
        <v>3.3553578679266227</v>
      </c>
      <c r="R11" s="7"/>
      <c r="S11" s="377"/>
    </row>
    <row r="12" spans="1:19" ht="15.75">
      <c r="A12" s="11"/>
      <c r="B12" s="10" t="s">
        <v>26</v>
      </c>
      <c r="C12" s="126">
        <f>'نفقات فعلية 2010'!H57</f>
        <v>0</v>
      </c>
      <c r="D12" s="378">
        <f>'منقح 2011'!H57</f>
        <v>0</v>
      </c>
      <c r="E12" s="379"/>
      <c r="F12" s="378">
        <f>'نفقات فعلية 2011'!H57</f>
        <v>0</v>
      </c>
      <c r="G12" s="379"/>
      <c r="H12" s="380">
        <f>'مصدق 2012'!H60</f>
        <v>0</v>
      </c>
      <c r="I12" s="381"/>
      <c r="J12" s="380">
        <f>'منقح 2012'!H61</f>
        <v>0</v>
      </c>
      <c r="K12" s="381"/>
      <c r="L12" s="350">
        <f>'مقترح 2013'!H61</f>
        <v>0</v>
      </c>
      <c r="M12" s="351"/>
      <c r="N12" s="429">
        <f>متفق2013!H61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6">
        <f>'نفقات فعلية 2010'!I57</f>
        <v>38.427999999999997</v>
      </c>
      <c r="D13" s="378">
        <f>'منقح 2011'!I57</f>
        <v>62.106000000000002</v>
      </c>
      <c r="E13" s="379"/>
      <c r="F13" s="378">
        <f>'نفقات فعلية 2011'!I57</f>
        <v>79.802999999999997</v>
      </c>
      <c r="G13" s="379"/>
      <c r="H13" s="380">
        <f>'مصدق 2012'!I60</f>
        <v>41.871000000000002</v>
      </c>
      <c r="I13" s="381"/>
      <c r="J13" s="380">
        <f>'منقح 2012'!I61</f>
        <v>41.871000000000002</v>
      </c>
      <c r="K13" s="381"/>
      <c r="L13" s="350">
        <f>'مقترح 2013'!I61</f>
        <v>130</v>
      </c>
      <c r="M13" s="351"/>
      <c r="N13" s="429">
        <f>متفق2013!I61</f>
        <v>121</v>
      </c>
      <c r="O13" s="351"/>
      <c r="P13" s="35">
        <f t="shared" si="5"/>
        <v>188.98282821045589</v>
      </c>
      <c r="Q13" s="35">
        <f t="shared" si="6"/>
        <v>188.98282821045589</v>
      </c>
      <c r="R13" s="7"/>
      <c r="S13" s="377"/>
    </row>
    <row r="14" spans="1:19" ht="15.75">
      <c r="A14" s="11"/>
      <c r="B14" s="12" t="s">
        <v>28</v>
      </c>
      <c r="C14" s="126">
        <f>'نفقات فعلية 2010'!J57</f>
        <v>586.95699999999999</v>
      </c>
      <c r="D14" s="378">
        <f>'منقح 2011'!J57</f>
        <v>7605</v>
      </c>
      <c r="E14" s="379"/>
      <c r="F14" s="378">
        <f>'نفقات فعلية 2011'!J57</f>
        <v>7611.3090000000002</v>
      </c>
      <c r="G14" s="379"/>
      <c r="H14" s="380">
        <f>'مصدق 2012'!J60</f>
        <v>304.5</v>
      </c>
      <c r="I14" s="381"/>
      <c r="J14" s="380">
        <f>'منقح 2012'!J61</f>
        <v>504.5</v>
      </c>
      <c r="K14" s="381"/>
      <c r="L14" s="350">
        <f>'مقترح 2013'!J61</f>
        <v>331</v>
      </c>
      <c r="M14" s="351"/>
      <c r="N14" s="429">
        <f>متفق2013!J61</f>
        <v>331</v>
      </c>
      <c r="O14" s="351"/>
      <c r="P14" s="35">
        <f t="shared" si="5"/>
        <v>8.7027914614121507</v>
      </c>
      <c r="Q14" s="35">
        <f t="shared" si="6"/>
        <v>-34.390485629335977</v>
      </c>
      <c r="R14" s="7"/>
      <c r="S14" s="377"/>
    </row>
    <row r="15" spans="1:19" ht="15.75">
      <c r="A15" s="5" t="s">
        <v>29</v>
      </c>
      <c r="B15" s="13" t="s">
        <v>30</v>
      </c>
      <c r="C15" s="125">
        <f>'نفقات فعلية 2010'!N57</f>
        <v>785595.93599999999</v>
      </c>
      <c r="D15" s="382">
        <f>'منقح 2011'!N57</f>
        <v>1722300.6850000001</v>
      </c>
      <c r="E15" s="383"/>
      <c r="F15" s="382">
        <f>'نفقات فعلية 2011'!N57</f>
        <v>866138.67299999995</v>
      </c>
      <c r="G15" s="383"/>
      <c r="H15" s="396">
        <f>'مصدق 2012'!N60</f>
        <v>980000</v>
      </c>
      <c r="I15" s="397"/>
      <c r="J15" s="396">
        <f>'منقح 2012'!N61</f>
        <v>987281</v>
      </c>
      <c r="K15" s="397"/>
      <c r="L15" s="365">
        <f>'مقترح 2013'!N61</f>
        <v>1154000</v>
      </c>
      <c r="M15" s="366"/>
      <c r="N15" s="428">
        <f>متفق2013!N61</f>
        <v>1100000</v>
      </c>
      <c r="O15" s="366"/>
      <c r="P15" s="35">
        <f t="shared" si="5"/>
        <v>12.244897959183664</v>
      </c>
      <c r="Q15" s="35">
        <f t="shared" si="6"/>
        <v>11.417114276482575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992756.91200000001</v>
      </c>
      <c r="D16" s="411">
        <f>D6+D15</f>
        <v>1949490.145</v>
      </c>
      <c r="E16" s="412"/>
      <c r="F16" s="411">
        <f t="shared" ref="F16" si="7">F6+F15</f>
        <v>1061168.8840000001</v>
      </c>
      <c r="G16" s="412"/>
      <c r="H16" s="411">
        <f t="shared" ref="H16" si="8">H6+H15</f>
        <v>1200847.32</v>
      </c>
      <c r="I16" s="412"/>
      <c r="J16" s="411">
        <f t="shared" ref="J16" si="9">J6+J15</f>
        <v>1210601.9879999999</v>
      </c>
      <c r="K16" s="412"/>
      <c r="L16" s="413">
        <f t="shared" ref="L16" si="10">L6+L15</f>
        <v>1426797.96</v>
      </c>
      <c r="M16" s="414"/>
      <c r="N16" s="413">
        <f t="shared" ref="N16" si="11">N6+N15</f>
        <v>1336748</v>
      </c>
      <c r="O16" s="414"/>
      <c r="P16" s="35">
        <f t="shared" si="5"/>
        <v>11.317065686585369</v>
      </c>
      <c r="Q16" s="35">
        <f t="shared" si="6"/>
        <v>10.420106133181072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23"/>
      <c r="N18" s="123"/>
      <c r="O18" s="123"/>
      <c r="P18" s="123"/>
      <c r="Q18" s="367"/>
      <c r="R18" s="123"/>
      <c r="S18" s="123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23"/>
      <c r="N19" s="123"/>
      <c r="O19" s="123"/>
      <c r="P19" s="123"/>
      <c r="Q19" s="367"/>
      <c r="R19" s="123"/>
      <c r="S19" s="123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4" t="s">
        <v>40</v>
      </c>
      <c r="M20" s="123"/>
      <c r="N20" s="26"/>
      <c r="O20" s="26"/>
      <c r="P20" s="26"/>
      <c r="Q20" s="25"/>
      <c r="R20" s="123"/>
      <c r="S20" s="123"/>
    </row>
    <row r="21" spans="1:19" ht="15.75">
      <c r="A21" s="15" t="s">
        <v>19</v>
      </c>
      <c r="B21" s="343" t="s">
        <v>41</v>
      </c>
      <c r="C21" s="344"/>
      <c r="D21" s="348">
        <f>'ايراد فعلي 2010'!C57</f>
        <v>262.452</v>
      </c>
      <c r="E21" s="349"/>
      <c r="F21" s="350">
        <f>ايرادفعلي2011!C57</f>
        <v>298.60599999999999</v>
      </c>
      <c r="G21" s="351"/>
      <c r="H21" s="350">
        <f>مخطط2012!C57</f>
        <v>1315.835</v>
      </c>
      <c r="I21" s="351"/>
      <c r="J21" s="334">
        <f>مخطط2013!C61</f>
        <v>1535.25</v>
      </c>
      <c r="K21" s="335"/>
      <c r="L21" s="36">
        <f>(J21/H21-1)*100</f>
        <v>16.674963046278602</v>
      </c>
      <c r="M21" s="12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2010'!D57</f>
        <v>0</v>
      </c>
      <c r="E22" s="349"/>
      <c r="F22" s="350">
        <f>ايرادفعلي2011!D57</f>
        <v>0</v>
      </c>
      <c r="G22" s="351"/>
      <c r="H22" s="350">
        <f>مخطط2012!D57</f>
        <v>0</v>
      </c>
      <c r="I22" s="351"/>
      <c r="J22" s="334">
        <f>مخطط2013!D61</f>
        <v>0</v>
      </c>
      <c r="K22" s="335"/>
      <c r="L22" s="36" t="e">
        <f t="shared" ref="L22:L26" si="12">(J22/H22-1)*100</f>
        <v>#DIV/0!</v>
      </c>
      <c r="M22" s="12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2010'!E57</f>
        <v>0</v>
      </c>
      <c r="E23" s="349"/>
      <c r="F23" s="350">
        <f>ايرادفعلي2011!E57</f>
        <v>0</v>
      </c>
      <c r="G23" s="351"/>
      <c r="H23" s="350">
        <f>مخطط2012!E57</f>
        <v>0</v>
      </c>
      <c r="I23" s="351"/>
      <c r="J23" s="334">
        <f>مخطط2013!E61</f>
        <v>0</v>
      </c>
      <c r="K23" s="335"/>
      <c r="L23" s="36" t="e">
        <f t="shared" si="12"/>
        <v>#DIV/0!</v>
      </c>
      <c r="M23" s="12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2010'!F57</f>
        <v>2568.3850000000002</v>
      </c>
      <c r="E24" s="349"/>
      <c r="F24" s="350">
        <f>ايرادفعلي2011!F57</f>
        <v>3183.7469999999998</v>
      </c>
      <c r="G24" s="351"/>
      <c r="H24" s="350">
        <f>مخطط2012!F57</f>
        <v>9340.0499999999993</v>
      </c>
      <c r="I24" s="351"/>
      <c r="J24" s="334">
        <f>مخطط2013!F61</f>
        <v>20524.75</v>
      </c>
      <c r="K24" s="335"/>
      <c r="L24" s="36">
        <f t="shared" si="12"/>
        <v>119.74989427251464</v>
      </c>
      <c r="M24" s="12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2010'!G57</f>
        <v>37.125</v>
      </c>
      <c r="E25" s="349"/>
      <c r="F25" s="350">
        <f>ايرادفعلي2011!G57</f>
        <v>12.273999999999999</v>
      </c>
      <c r="G25" s="351"/>
      <c r="H25" s="350">
        <f>مخطط2012!G57</f>
        <v>519</v>
      </c>
      <c r="I25" s="351"/>
      <c r="J25" s="334">
        <f>مخطط2013!G61</f>
        <v>570</v>
      </c>
      <c r="K25" s="335"/>
      <c r="L25" s="36">
        <f t="shared" si="12"/>
        <v>9.8265895953757223</v>
      </c>
      <c r="M25" s="123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2867.9620000000004</v>
      </c>
      <c r="E26" s="427"/>
      <c r="F26" s="426">
        <f>SUM(F21:G25)</f>
        <v>3494.627</v>
      </c>
      <c r="G26" s="427"/>
      <c r="H26" s="426">
        <f>SUM(H21:I25)</f>
        <v>11174.884999999998</v>
      </c>
      <c r="I26" s="427"/>
      <c r="J26" s="426">
        <f>SUM(J21:K25)</f>
        <v>22630</v>
      </c>
      <c r="K26" s="427"/>
      <c r="L26" s="36">
        <f t="shared" si="12"/>
        <v>102.50767681278154</v>
      </c>
      <c r="M26" s="123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>
      <c r="A29" s="420"/>
      <c r="B29" s="421"/>
      <c r="C29" s="422"/>
      <c r="D29" s="148">
        <v>6</v>
      </c>
      <c r="E29" s="148">
        <v>24</v>
      </c>
      <c r="F29" s="148">
        <v>54</v>
      </c>
      <c r="G29" s="148">
        <v>1201</v>
      </c>
      <c r="H29" s="148">
        <v>862</v>
      </c>
      <c r="I29" s="148">
        <v>1474</v>
      </c>
      <c r="J29" s="148">
        <v>3650</v>
      </c>
      <c r="K29" s="148">
        <v>2910</v>
      </c>
      <c r="L29" s="148">
        <v>3487</v>
      </c>
      <c r="M29" s="149">
        <v>2267</v>
      </c>
      <c r="N29" s="149">
        <v>858</v>
      </c>
      <c r="O29" s="148">
        <v>972</v>
      </c>
      <c r="P29" s="162">
        <f>SUM(D29:O29)</f>
        <v>17765</v>
      </c>
      <c r="Q29" s="31"/>
      <c r="R29" s="23"/>
      <c r="S29" s="1"/>
    </row>
    <row r="30" spans="1:19" ht="15">
      <c r="A30" s="21"/>
      <c r="B30" s="21"/>
      <c r="C30" s="22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>
      <c r="A32" s="420"/>
      <c r="B32" s="421"/>
      <c r="C32" s="422"/>
      <c r="D32" s="148">
        <v>6</v>
      </c>
      <c r="E32" s="148">
        <v>23</v>
      </c>
      <c r="F32" s="148">
        <v>53</v>
      </c>
      <c r="G32" s="148">
        <v>1232</v>
      </c>
      <c r="H32" s="148">
        <v>899</v>
      </c>
      <c r="I32" s="148">
        <v>1826</v>
      </c>
      <c r="J32" s="148">
        <v>3973</v>
      </c>
      <c r="K32" s="148">
        <v>2515</v>
      </c>
      <c r="L32" s="148">
        <v>4237</v>
      </c>
      <c r="M32" s="149">
        <v>1805</v>
      </c>
      <c r="N32" s="149">
        <v>522</v>
      </c>
      <c r="O32" s="148">
        <v>1016</v>
      </c>
      <c r="P32" s="141">
        <f>SUM(D32:O32)</f>
        <v>18107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رقم(1)2013'!C54</f>
        <v>6</v>
      </c>
      <c r="E35" s="158">
        <f>'جدول رقم(1)2013'!D54</f>
        <v>23</v>
      </c>
      <c r="F35" s="158">
        <f>'جدول رقم(1)2013'!E54</f>
        <v>58</v>
      </c>
      <c r="G35" s="158">
        <f>'جدول رقم(1)2013'!F54</f>
        <v>1328</v>
      </c>
      <c r="H35" s="158">
        <f>'جدول رقم(1)2013'!G54</f>
        <v>1029</v>
      </c>
      <c r="I35" s="158">
        <f>'جدول رقم(1)2013'!H54</f>
        <v>1835</v>
      </c>
      <c r="J35" s="158">
        <f>'جدول رقم(1)2013'!I54</f>
        <v>3924</v>
      </c>
      <c r="K35" s="158">
        <f>'جدول رقم(1)2013'!J54</f>
        <v>2601</v>
      </c>
      <c r="L35" s="158">
        <f>'جدول رقم(1)2013'!K54</f>
        <v>4084</v>
      </c>
      <c r="M35" s="158">
        <f>'جدول رقم(1)2013'!L54</f>
        <v>1980</v>
      </c>
      <c r="N35" s="158">
        <f>'جدول رقم(1)2013'!M54</f>
        <v>1251</v>
      </c>
      <c r="O35" s="158">
        <f>'جدول رقم(1)2013'!N54</f>
        <v>1939</v>
      </c>
      <c r="P35" s="159">
        <f>SUM(D35:O35)</f>
        <v>20058</v>
      </c>
      <c r="Q35" s="31">
        <v>70</v>
      </c>
      <c r="R35" s="1"/>
      <c r="S35" s="24"/>
    </row>
  </sheetData>
  <sheetProtection password="CC06" sheet="1" objects="1" scenarios="1"/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9" workbookViewId="0">
      <selection activeCell="D35" sqref="D35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6.5" customWidth="1"/>
    <col min="16" max="16" width="7.625" customWidth="1"/>
    <col min="17" max="17" width="6.75" customWidth="1"/>
  </cols>
  <sheetData>
    <row r="1" spans="1:19" ht="20.25">
      <c r="A1" s="384" t="s">
        <v>228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23"/>
      <c r="S3" s="123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23"/>
      <c r="S4" s="123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23"/>
      <c r="S5" s="123"/>
    </row>
    <row r="6" spans="1:19" ht="15.75">
      <c r="A6" s="5" t="s">
        <v>19</v>
      </c>
      <c r="B6" s="6" t="s">
        <v>20</v>
      </c>
      <c r="C6" s="37">
        <f>SUM(C7:C14)</f>
        <v>1398057.3059999999</v>
      </c>
      <c r="D6" s="411">
        <f>SUM(D7:E14)</f>
        <v>2307315.4129999997</v>
      </c>
      <c r="E6" s="412"/>
      <c r="F6" s="411">
        <f t="shared" ref="F6" si="0">SUM(F7:G14)</f>
        <v>1910069.4539999999</v>
      </c>
      <c r="G6" s="412"/>
      <c r="H6" s="411">
        <f t="shared" ref="H6" si="1">SUM(H7:I14)</f>
        <v>3304189.3569999998</v>
      </c>
      <c r="I6" s="412"/>
      <c r="J6" s="411">
        <f t="shared" ref="J6" si="2">SUM(J7:K14)</f>
        <v>3304217.324</v>
      </c>
      <c r="K6" s="412"/>
      <c r="L6" s="413">
        <f t="shared" ref="L6" si="3">SUM(L7:M14)</f>
        <v>3613355.29</v>
      </c>
      <c r="M6" s="414"/>
      <c r="N6" s="413">
        <f t="shared" ref="N6" si="4">SUM(N7:O14)</f>
        <v>3509513</v>
      </c>
      <c r="O6" s="414"/>
      <c r="P6" s="35">
        <f>(N6/H6-1)*100</f>
        <v>6.2140398390006624</v>
      </c>
      <c r="Q6" s="35">
        <f>(N6/J6-1)*100</f>
        <v>6.2131408400060817</v>
      </c>
      <c r="R6" s="7"/>
      <c r="S6" s="8"/>
    </row>
    <row r="7" spans="1:19" ht="15.75">
      <c r="A7" s="9"/>
      <c r="B7" s="10" t="s">
        <v>21</v>
      </c>
      <c r="C7" s="126">
        <f>'نفقات فعلية 2010'!C58</f>
        <v>25665.629000000001</v>
      </c>
      <c r="D7" s="378">
        <f>'منقح 2011'!C58</f>
        <v>36730.781999999999</v>
      </c>
      <c r="E7" s="379"/>
      <c r="F7" s="378">
        <f>'نفقات فعلية 2011'!C58</f>
        <v>28450.096000000001</v>
      </c>
      <c r="G7" s="379"/>
      <c r="H7" s="380">
        <f>'مصدق 2012'!C61</f>
        <v>38935.409</v>
      </c>
      <c r="I7" s="381"/>
      <c r="J7" s="380">
        <f>'منقح 2012'!C62</f>
        <v>37523.375999999997</v>
      </c>
      <c r="K7" s="381"/>
      <c r="L7" s="350">
        <f>'مقترح 2013'!C62</f>
        <v>44916.597999999998</v>
      </c>
      <c r="M7" s="351"/>
      <c r="N7" s="429">
        <f>متفق2013!C62</f>
        <v>43377</v>
      </c>
      <c r="O7" s="351"/>
      <c r="P7" s="35">
        <f t="shared" ref="P7:P16" si="5">(N7/H7-1)*100</f>
        <v>11.407587884847947</v>
      </c>
      <c r="Q7" s="35">
        <f t="shared" ref="Q7:Q16" si="6">(N7/J7-1)*100</f>
        <v>15.599939621637461</v>
      </c>
      <c r="R7" s="7"/>
      <c r="S7" s="377"/>
    </row>
    <row r="8" spans="1:19" ht="15.75">
      <c r="A8" s="11"/>
      <c r="B8" s="10" t="s">
        <v>22</v>
      </c>
      <c r="C8" s="126">
        <f>'نفقات فعلية 2010'!D58</f>
        <v>1371462.1029999999</v>
      </c>
      <c r="D8" s="378">
        <f>'منقح 2011'!D58</f>
        <v>2261553.798</v>
      </c>
      <c r="E8" s="379"/>
      <c r="F8" s="378">
        <f>'نفقات فعلية 2011'!D58</f>
        <v>1874689.0819999999</v>
      </c>
      <c r="G8" s="379"/>
      <c r="H8" s="380">
        <f>'مصدق 2012'!D61</f>
        <v>3257292.55</v>
      </c>
      <c r="I8" s="381"/>
      <c r="J8" s="380">
        <f>'منقح 2012'!D62</f>
        <v>3257543.55</v>
      </c>
      <c r="K8" s="381"/>
      <c r="L8" s="350">
        <f>'مقترح 2013'!D62</f>
        <v>3558459.5</v>
      </c>
      <c r="M8" s="351"/>
      <c r="N8" s="429">
        <f>متفق2013!D62</f>
        <v>3457727</v>
      </c>
      <c r="O8" s="351"/>
      <c r="P8" s="35">
        <f t="shared" si="5"/>
        <v>6.1534064540810229</v>
      </c>
      <c r="Q8" s="35">
        <f t="shared" si="6"/>
        <v>6.1452271298107597</v>
      </c>
      <c r="R8" s="7"/>
      <c r="S8" s="377"/>
    </row>
    <row r="9" spans="1:19" ht="15.75">
      <c r="A9" s="11"/>
      <c r="B9" s="10" t="s">
        <v>23</v>
      </c>
      <c r="C9" s="126">
        <f>'نفقات فعلية 2010'!E58</f>
        <v>0</v>
      </c>
      <c r="D9" s="378">
        <f>'منقح 2011'!E58</f>
        <v>0</v>
      </c>
      <c r="E9" s="379"/>
      <c r="F9" s="378">
        <f>'نفقات فعلية 2011'!E58</f>
        <v>0</v>
      </c>
      <c r="G9" s="379"/>
      <c r="H9" s="380">
        <f>'مصدق 2012'!E61</f>
        <v>0</v>
      </c>
      <c r="I9" s="381"/>
      <c r="J9" s="380">
        <f>'منقح 2012'!E62</f>
        <v>0</v>
      </c>
      <c r="K9" s="381"/>
      <c r="L9" s="350">
        <f>'مقترح 2013'!E62</f>
        <v>0</v>
      </c>
      <c r="M9" s="351"/>
      <c r="N9" s="429">
        <f>متفق2013!E62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6">
        <f>'نفقات فعلية 2010'!F58</f>
        <v>0</v>
      </c>
      <c r="D10" s="378">
        <f>'منقح 2011'!F58</f>
        <v>57.5</v>
      </c>
      <c r="E10" s="379"/>
      <c r="F10" s="378">
        <f>'نفقات فعلية 2011'!F58</f>
        <v>0</v>
      </c>
      <c r="G10" s="379"/>
      <c r="H10" s="380">
        <f>'مصدق 2012'!F61</f>
        <v>0</v>
      </c>
      <c r="I10" s="381"/>
      <c r="J10" s="380">
        <f>'منقح 2012'!F62</f>
        <v>0</v>
      </c>
      <c r="K10" s="381"/>
      <c r="L10" s="350">
        <f>'مقترح 2013'!F62</f>
        <v>0</v>
      </c>
      <c r="M10" s="351"/>
      <c r="N10" s="429">
        <f>متفق2013!F62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26">
        <f>'نفقات فعلية 2010'!G58</f>
        <v>0</v>
      </c>
      <c r="D11" s="378">
        <f>'منقح 2011'!G58</f>
        <v>7318.6109999999999</v>
      </c>
      <c r="E11" s="379"/>
      <c r="F11" s="378">
        <f>'نفقات فعلية 2011'!G58</f>
        <v>5732.9669999999996</v>
      </c>
      <c r="G11" s="379"/>
      <c r="H11" s="380">
        <f>'مصدق 2012'!G61</f>
        <v>7773.9110000000001</v>
      </c>
      <c r="I11" s="381"/>
      <c r="J11" s="380">
        <f>'منقح 2012'!G62</f>
        <v>7773.9110000000001</v>
      </c>
      <c r="K11" s="381"/>
      <c r="L11" s="350">
        <f>'مقترح 2013'!G62</f>
        <v>8212.1919999999991</v>
      </c>
      <c r="M11" s="351"/>
      <c r="N11" s="429">
        <f>متفق2013!G62</f>
        <v>8212</v>
      </c>
      <c r="O11" s="351"/>
      <c r="P11" s="35">
        <f t="shared" si="5"/>
        <v>5.6353745238400643</v>
      </c>
      <c r="Q11" s="35">
        <f t="shared" si="6"/>
        <v>5.6353745238400643</v>
      </c>
      <c r="R11" s="7"/>
      <c r="S11" s="377"/>
    </row>
    <row r="12" spans="1:19" ht="15.75">
      <c r="A12" s="11"/>
      <c r="B12" s="10" t="s">
        <v>26</v>
      </c>
      <c r="C12" s="126">
        <f>'نفقات فعلية 2010'!H58</f>
        <v>0</v>
      </c>
      <c r="D12" s="378">
        <f>'منقح 2011'!H58</f>
        <v>0</v>
      </c>
      <c r="E12" s="379"/>
      <c r="F12" s="378">
        <f>'نفقات فعلية 2011'!H58</f>
        <v>0</v>
      </c>
      <c r="G12" s="379"/>
      <c r="H12" s="380">
        <f>'مصدق 2012'!H61</f>
        <v>0</v>
      </c>
      <c r="I12" s="381"/>
      <c r="J12" s="380">
        <f>'منقح 2012'!H62</f>
        <v>0</v>
      </c>
      <c r="K12" s="381"/>
      <c r="L12" s="350">
        <f>'مقترح 2013'!H62</f>
        <v>0</v>
      </c>
      <c r="M12" s="351"/>
      <c r="N12" s="429">
        <f>متفق2013!H62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6">
        <f>'نفقات فعلية 2010'!I58</f>
        <v>196.83199999999999</v>
      </c>
      <c r="D13" s="378">
        <f>'منقح 2011'!I58</f>
        <v>134.83699999999999</v>
      </c>
      <c r="E13" s="379"/>
      <c r="F13" s="378">
        <f>'نفقات فعلية 2011'!I58</f>
        <v>144.316</v>
      </c>
      <c r="G13" s="379"/>
      <c r="H13" s="380">
        <f>'مصدق 2012'!I61</f>
        <v>26.736999999999998</v>
      </c>
      <c r="I13" s="381"/>
      <c r="J13" s="380">
        <f>'منقح 2012'!I62</f>
        <v>263.73700000000002</v>
      </c>
      <c r="K13" s="381"/>
      <c r="L13" s="350">
        <f>'مقترح 2013'!I62</f>
        <v>185</v>
      </c>
      <c r="M13" s="351"/>
      <c r="N13" s="429">
        <f>متفق2013!I62</f>
        <v>36</v>
      </c>
      <c r="O13" s="351"/>
      <c r="P13" s="35">
        <f t="shared" si="5"/>
        <v>34.644874144444039</v>
      </c>
      <c r="Q13" s="35">
        <f t="shared" si="6"/>
        <v>-86.350038106143629</v>
      </c>
      <c r="R13" s="7"/>
      <c r="S13" s="377"/>
    </row>
    <row r="14" spans="1:19" ht="15.75">
      <c r="A14" s="11"/>
      <c r="B14" s="12" t="s">
        <v>28</v>
      </c>
      <c r="C14" s="126">
        <f>'نفقات فعلية 2010'!J58</f>
        <v>732.74199999999996</v>
      </c>
      <c r="D14" s="378">
        <f>'منقح 2011'!J58</f>
        <v>1519.885</v>
      </c>
      <c r="E14" s="379"/>
      <c r="F14" s="378">
        <f>'نفقات فعلية 2011'!J58</f>
        <v>1052.9929999999999</v>
      </c>
      <c r="G14" s="379"/>
      <c r="H14" s="380">
        <f>'مصدق 2012'!J61</f>
        <v>160.75</v>
      </c>
      <c r="I14" s="381"/>
      <c r="J14" s="380">
        <f>'منقح 2012'!J62</f>
        <v>1112.75</v>
      </c>
      <c r="K14" s="381"/>
      <c r="L14" s="350">
        <f>'مقترح 2013'!J62</f>
        <v>1582</v>
      </c>
      <c r="M14" s="351"/>
      <c r="N14" s="429">
        <f>متفق2013!J62</f>
        <v>161</v>
      </c>
      <c r="O14" s="351"/>
      <c r="P14" s="35">
        <f t="shared" si="5"/>
        <v>0.15552099533437946</v>
      </c>
      <c r="Q14" s="35">
        <f t="shared" si="6"/>
        <v>-85.531341271624356</v>
      </c>
      <c r="R14" s="7"/>
      <c r="S14" s="377"/>
    </row>
    <row r="15" spans="1:19" ht="15.75">
      <c r="A15" s="5" t="s">
        <v>29</v>
      </c>
      <c r="B15" s="13" t="s">
        <v>30</v>
      </c>
      <c r="C15" s="125">
        <f>'نفقات فعلية 2010'!N58</f>
        <v>645128.80099999998</v>
      </c>
      <c r="D15" s="382">
        <f>'منقح 2011'!N58</f>
        <v>7138145.8890000004</v>
      </c>
      <c r="E15" s="383"/>
      <c r="F15" s="382">
        <f>'نفقات فعلية 2011'!N58</f>
        <v>4239426.5060000001</v>
      </c>
      <c r="G15" s="383"/>
      <c r="H15" s="396">
        <f>'مصدق 2012'!N61</f>
        <v>10650000</v>
      </c>
      <c r="I15" s="397"/>
      <c r="J15" s="396">
        <f>'منقح 2012'!N62</f>
        <v>10865776.300000001</v>
      </c>
      <c r="K15" s="397"/>
      <c r="L15" s="365">
        <f>'مقترح 2013'!N62</f>
        <v>18000000</v>
      </c>
      <c r="M15" s="366"/>
      <c r="N15" s="428">
        <f>متفق2013!N62</f>
        <v>18000000</v>
      </c>
      <c r="O15" s="366"/>
      <c r="P15" s="35">
        <f t="shared" si="5"/>
        <v>69.014084507042256</v>
      </c>
      <c r="Q15" s="35">
        <f t="shared" si="6"/>
        <v>65.657745043030189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2043186.1069999998</v>
      </c>
      <c r="D16" s="411">
        <f>D6+D15</f>
        <v>9445461.3020000011</v>
      </c>
      <c r="E16" s="412"/>
      <c r="F16" s="411">
        <f t="shared" ref="F16" si="7">F6+F15</f>
        <v>6149495.96</v>
      </c>
      <c r="G16" s="412"/>
      <c r="H16" s="411">
        <f t="shared" ref="H16" si="8">H6+H15</f>
        <v>13954189.357000001</v>
      </c>
      <c r="I16" s="412"/>
      <c r="J16" s="411">
        <f t="shared" ref="J16" si="9">J6+J15</f>
        <v>14169993.624000002</v>
      </c>
      <c r="K16" s="412"/>
      <c r="L16" s="413">
        <f t="shared" ref="L16" si="10">L6+L15</f>
        <v>21613355.289999999</v>
      </c>
      <c r="M16" s="414"/>
      <c r="N16" s="413">
        <f t="shared" ref="N16" si="11">N6+N15</f>
        <v>21509513</v>
      </c>
      <c r="O16" s="414"/>
      <c r="P16" s="35">
        <f t="shared" si="5"/>
        <v>54.143766074164205</v>
      </c>
      <c r="Q16" s="35">
        <f t="shared" si="6"/>
        <v>51.796208034765144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23"/>
      <c r="N18" s="123"/>
      <c r="O18" s="123"/>
      <c r="P18" s="123"/>
      <c r="Q18" s="367"/>
      <c r="R18" s="123"/>
      <c r="S18" s="123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23"/>
      <c r="N19" s="123"/>
      <c r="O19" s="123"/>
      <c r="P19" s="123"/>
      <c r="Q19" s="367"/>
      <c r="R19" s="123"/>
      <c r="S19" s="123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4" t="s">
        <v>40</v>
      </c>
      <c r="M20" s="123"/>
      <c r="N20" s="26"/>
      <c r="O20" s="26"/>
      <c r="P20" s="26"/>
      <c r="Q20" s="25"/>
      <c r="R20" s="123"/>
      <c r="S20" s="123"/>
    </row>
    <row r="21" spans="1:19" ht="15.75">
      <c r="A21" s="15" t="s">
        <v>19</v>
      </c>
      <c r="B21" s="343" t="s">
        <v>41</v>
      </c>
      <c r="C21" s="344"/>
      <c r="D21" s="348">
        <f>'ايراد فعلي 2010'!C58</f>
        <v>205.27199999999999</v>
      </c>
      <c r="E21" s="349"/>
      <c r="F21" s="350">
        <f>ايرادفعلي2011!C58</f>
        <v>221.845</v>
      </c>
      <c r="G21" s="351"/>
      <c r="H21" s="350">
        <f>مخطط2012!C58</f>
        <v>363.5</v>
      </c>
      <c r="I21" s="351"/>
      <c r="J21" s="334">
        <f>مخطط2013!C62</f>
        <v>223</v>
      </c>
      <c r="K21" s="335"/>
      <c r="L21" s="36">
        <f>(J21/H21-1)*100</f>
        <v>-38.651994497936727</v>
      </c>
      <c r="M21" s="12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2010'!D58</f>
        <v>0</v>
      </c>
      <c r="E22" s="349"/>
      <c r="F22" s="350">
        <f>ايرادفعلي2011!D58</f>
        <v>0</v>
      </c>
      <c r="G22" s="351"/>
      <c r="H22" s="350">
        <f>مخطط2012!D58</f>
        <v>0</v>
      </c>
      <c r="I22" s="351"/>
      <c r="J22" s="334">
        <f>مخطط2013!D62</f>
        <v>0</v>
      </c>
      <c r="K22" s="335"/>
      <c r="L22" s="36" t="e">
        <f t="shared" ref="L22:L26" si="12">(J22/H22-1)*100</f>
        <v>#DIV/0!</v>
      </c>
      <c r="M22" s="12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2010'!E58</f>
        <v>0</v>
      </c>
      <c r="E23" s="349"/>
      <c r="F23" s="350">
        <f>ايرادفعلي2011!E58</f>
        <v>0</v>
      </c>
      <c r="G23" s="351"/>
      <c r="H23" s="350">
        <f>مخطط2012!E58</f>
        <v>0</v>
      </c>
      <c r="I23" s="351"/>
      <c r="J23" s="334">
        <f>مخطط2013!E62</f>
        <v>0</v>
      </c>
      <c r="K23" s="335"/>
      <c r="L23" s="36" t="e">
        <f t="shared" si="12"/>
        <v>#DIV/0!</v>
      </c>
      <c r="M23" s="12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2010'!F58</f>
        <v>122.36</v>
      </c>
      <c r="E24" s="349"/>
      <c r="F24" s="350">
        <f>ايرادفعلي2011!F58</f>
        <v>714.67100000000005</v>
      </c>
      <c r="G24" s="351"/>
      <c r="H24" s="350">
        <f>مخطط2012!F58</f>
        <v>895.75</v>
      </c>
      <c r="I24" s="351"/>
      <c r="J24" s="334">
        <f>مخطط2013!F62</f>
        <v>637.25</v>
      </c>
      <c r="K24" s="335"/>
      <c r="L24" s="36">
        <f t="shared" si="12"/>
        <v>-28.858498464973479</v>
      </c>
      <c r="M24" s="12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2010'!G58</f>
        <v>0</v>
      </c>
      <c r="E25" s="349"/>
      <c r="F25" s="350">
        <f>ايرادفعلي2011!G58</f>
        <v>0</v>
      </c>
      <c r="G25" s="351"/>
      <c r="H25" s="350">
        <f>مخطط2012!G58</f>
        <v>0</v>
      </c>
      <c r="I25" s="351"/>
      <c r="J25" s="334">
        <f>مخطط2013!G62</f>
        <v>0</v>
      </c>
      <c r="K25" s="335"/>
      <c r="L25" s="36" t="e">
        <f t="shared" si="12"/>
        <v>#DIV/0!</v>
      </c>
      <c r="M25" s="123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327.63200000000001</v>
      </c>
      <c r="E26" s="427"/>
      <c r="F26" s="426">
        <f>SUM(F21:G25)</f>
        <v>936.51600000000008</v>
      </c>
      <c r="G26" s="427"/>
      <c r="H26" s="426">
        <f>SUM(H21:I25)</f>
        <v>1259.25</v>
      </c>
      <c r="I26" s="427"/>
      <c r="J26" s="426">
        <f>SUM(J21:K25)</f>
        <v>860.25</v>
      </c>
      <c r="K26" s="427"/>
      <c r="L26" s="36">
        <f t="shared" si="12"/>
        <v>-31.685527099463961</v>
      </c>
      <c r="M26" s="123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5.75">
      <c r="A29" s="420"/>
      <c r="B29" s="421"/>
      <c r="C29" s="422"/>
      <c r="D29" s="153">
        <v>8</v>
      </c>
      <c r="E29" s="153">
        <v>7</v>
      </c>
      <c r="F29" s="153">
        <v>14</v>
      </c>
      <c r="G29" s="153">
        <v>42</v>
      </c>
      <c r="H29" s="153">
        <v>78</v>
      </c>
      <c r="I29" s="153">
        <v>104</v>
      </c>
      <c r="J29" s="153">
        <v>160</v>
      </c>
      <c r="K29" s="153">
        <v>171</v>
      </c>
      <c r="L29" s="153">
        <v>250</v>
      </c>
      <c r="M29" s="154">
        <v>101</v>
      </c>
      <c r="N29" s="154">
        <v>99</v>
      </c>
      <c r="O29" s="153">
        <v>122</v>
      </c>
      <c r="P29" s="162">
        <f>SUM(D29:O29)</f>
        <v>1156</v>
      </c>
      <c r="Q29" s="31"/>
      <c r="R29" s="23"/>
      <c r="S29" s="1"/>
    </row>
    <row r="30" spans="1:19" ht="15">
      <c r="A30" s="21"/>
      <c r="B30" s="21"/>
      <c r="C30" s="22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5.75">
      <c r="A32" s="420"/>
      <c r="B32" s="421"/>
      <c r="C32" s="422"/>
      <c r="D32" s="153">
        <v>8</v>
      </c>
      <c r="E32" s="153">
        <v>9</v>
      </c>
      <c r="F32" s="153">
        <v>22</v>
      </c>
      <c r="G32" s="153">
        <v>63</v>
      </c>
      <c r="H32" s="153">
        <v>99</v>
      </c>
      <c r="I32" s="153">
        <v>110</v>
      </c>
      <c r="J32" s="153">
        <v>173</v>
      </c>
      <c r="K32" s="153">
        <v>187</v>
      </c>
      <c r="L32" s="153">
        <v>320</v>
      </c>
      <c r="M32" s="154">
        <v>128</v>
      </c>
      <c r="N32" s="154">
        <v>91</v>
      </c>
      <c r="O32" s="153">
        <v>117</v>
      </c>
      <c r="P32" s="141">
        <f>SUM(D32:O32)</f>
        <v>1327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رقم(1)2013'!C55</f>
        <v>8</v>
      </c>
      <c r="E35" s="158">
        <f>'جدول رقم(1)2013'!D55</f>
        <v>9</v>
      </c>
      <c r="F35" s="158">
        <f>'جدول رقم(1)2013'!E55</f>
        <v>20</v>
      </c>
      <c r="G35" s="158">
        <f>'جدول رقم(1)2013'!F55</f>
        <v>81</v>
      </c>
      <c r="H35" s="158">
        <f>'جدول رقم(1)2013'!G55</f>
        <v>105</v>
      </c>
      <c r="I35" s="158">
        <f>'جدول رقم(1)2013'!H55</f>
        <v>117</v>
      </c>
      <c r="J35" s="158">
        <f>'جدول رقم(1)2013'!I55</f>
        <v>194</v>
      </c>
      <c r="K35" s="158">
        <f>'جدول رقم(1)2013'!J55</f>
        <v>213</v>
      </c>
      <c r="L35" s="158">
        <f>'جدول رقم(1)2013'!K55</f>
        <v>388</v>
      </c>
      <c r="M35" s="158">
        <f>'جدول رقم(1)2013'!L55</f>
        <v>196</v>
      </c>
      <c r="N35" s="158">
        <f>'جدول رقم(1)2013'!M55</f>
        <v>160</v>
      </c>
      <c r="O35" s="158">
        <f>'جدول رقم(1)2013'!N55</f>
        <v>302</v>
      </c>
      <c r="P35" s="159">
        <f>SUM(D35:O35)</f>
        <v>1793</v>
      </c>
      <c r="Q35" s="31">
        <v>71</v>
      </c>
      <c r="R35" s="1"/>
      <c r="S35" s="24"/>
    </row>
  </sheetData>
  <sheetProtection password="CC06" sheet="1" objects="1" scenarios="1"/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54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25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229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23"/>
      <c r="S3" s="123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23"/>
      <c r="S4" s="123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23"/>
      <c r="S5" s="123"/>
    </row>
    <row r="6" spans="1:19" ht="15.75">
      <c r="A6" s="5" t="s">
        <v>19</v>
      </c>
      <c r="B6" s="6" t="s">
        <v>20</v>
      </c>
      <c r="C6" s="37">
        <f>SUM(C7:C14)</f>
        <v>139316.05100000001</v>
      </c>
      <c r="D6" s="411">
        <f>SUM(D7:E14)</f>
        <v>170013.35800000001</v>
      </c>
      <c r="E6" s="412"/>
      <c r="F6" s="411">
        <f t="shared" ref="F6" si="0">SUM(F7:G14)</f>
        <v>53020.478000000003</v>
      </c>
      <c r="G6" s="412"/>
      <c r="H6" s="411">
        <f t="shared" ref="H6" si="1">SUM(H7:I14)</f>
        <v>53641.45900000001</v>
      </c>
      <c r="I6" s="412"/>
      <c r="J6" s="411">
        <f t="shared" ref="J6" si="2">SUM(J7:K14)</f>
        <v>54559.850000000006</v>
      </c>
      <c r="K6" s="412"/>
      <c r="L6" s="413">
        <f t="shared" ref="L6" si="3">SUM(L7:M14)</f>
        <v>274855.685</v>
      </c>
      <c r="M6" s="414"/>
      <c r="N6" s="413">
        <f t="shared" ref="N6" si="4">SUM(N7:O14)</f>
        <v>65058</v>
      </c>
      <c r="O6" s="414"/>
      <c r="P6" s="35">
        <f>(N6/H6-1)*100</f>
        <v>21.283054586565186</v>
      </c>
      <c r="Q6" s="35">
        <f>(N6/J6-1)*100</f>
        <v>19.241530172828547</v>
      </c>
      <c r="R6" s="7"/>
      <c r="S6" s="8"/>
    </row>
    <row r="7" spans="1:19" ht="15.75">
      <c r="A7" s="9"/>
      <c r="B7" s="10" t="s">
        <v>21</v>
      </c>
      <c r="C7" s="126">
        <f>'نفقات فعلية 2010'!C59</f>
        <v>34503.402999999998</v>
      </c>
      <c r="D7" s="378">
        <f>'منقح 2011'!C59</f>
        <v>67619.944000000003</v>
      </c>
      <c r="E7" s="379"/>
      <c r="F7" s="378">
        <f>'نفقات فعلية 2011'!C59</f>
        <v>29054.953000000001</v>
      </c>
      <c r="G7" s="379"/>
      <c r="H7" s="380">
        <f>'مصدق 2012'!C62</f>
        <v>26419.667000000001</v>
      </c>
      <c r="I7" s="381"/>
      <c r="J7" s="380">
        <f>'منقح 2012'!C63</f>
        <v>28071.297999999999</v>
      </c>
      <c r="K7" s="381"/>
      <c r="L7" s="350">
        <f>'مقترح 2013'!C63</f>
        <v>78789.073000000004</v>
      </c>
      <c r="M7" s="351"/>
      <c r="N7" s="429">
        <f>متفق2013!C63</f>
        <v>41545</v>
      </c>
      <c r="O7" s="351"/>
      <c r="P7" s="35">
        <f t="shared" ref="P7:P16" si="5">(N7/H7-1)*100</f>
        <v>57.250278741211979</v>
      </c>
      <c r="Q7" s="35">
        <f t="shared" ref="Q7:Q16" si="6">(N7/J7-1)*100</f>
        <v>47.998143869229004</v>
      </c>
      <c r="R7" s="7"/>
      <c r="S7" s="377"/>
    </row>
    <row r="8" spans="1:19" ht="15.75">
      <c r="A8" s="11"/>
      <c r="B8" s="10" t="s">
        <v>22</v>
      </c>
      <c r="C8" s="126">
        <f>'نفقات فعلية 2010'!D59</f>
        <v>71767.606</v>
      </c>
      <c r="D8" s="378">
        <f>'منقح 2011'!D59</f>
        <v>74868.012000000002</v>
      </c>
      <c r="E8" s="379"/>
      <c r="F8" s="378">
        <f>'نفقات فعلية 2011'!D59</f>
        <v>14634.094999999999</v>
      </c>
      <c r="G8" s="379"/>
      <c r="H8" s="380">
        <f>'مصدق 2012'!D62</f>
        <v>18890.689999999999</v>
      </c>
      <c r="I8" s="381"/>
      <c r="J8" s="380">
        <f>'منقح 2012'!D63</f>
        <v>17879.46</v>
      </c>
      <c r="K8" s="381"/>
      <c r="L8" s="350">
        <f>'مقترح 2013'!D63</f>
        <v>156157.57</v>
      </c>
      <c r="M8" s="351"/>
      <c r="N8" s="429">
        <f>متفق2013!D63</f>
        <v>17497</v>
      </c>
      <c r="O8" s="351"/>
      <c r="P8" s="35">
        <f t="shared" si="5"/>
        <v>-7.3776553423935187</v>
      </c>
      <c r="Q8" s="35">
        <f t="shared" si="6"/>
        <v>-2.1391026350907616</v>
      </c>
      <c r="R8" s="7"/>
      <c r="S8" s="377"/>
    </row>
    <row r="9" spans="1:19" ht="15.75">
      <c r="A9" s="11"/>
      <c r="B9" s="10" t="s">
        <v>23</v>
      </c>
      <c r="C9" s="126">
        <f>'نفقات فعلية 2010'!E59</f>
        <v>0</v>
      </c>
      <c r="D9" s="378">
        <f>'منقح 2011'!E59</f>
        <v>0</v>
      </c>
      <c r="E9" s="379"/>
      <c r="F9" s="378">
        <f>'نفقات فعلية 2011'!E59</f>
        <v>0</v>
      </c>
      <c r="G9" s="379"/>
      <c r="H9" s="380">
        <f>'مصدق 2012'!E62</f>
        <v>0</v>
      </c>
      <c r="I9" s="381"/>
      <c r="J9" s="380">
        <f>'منقح 2012'!E63</f>
        <v>0</v>
      </c>
      <c r="K9" s="381"/>
      <c r="L9" s="350">
        <f>'مقترح 2013'!E63</f>
        <v>0</v>
      </c>
      <c r="M9" s="351"/>
      <c r="N9" s="429">
        <f>متفق2013!E63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6">
        <f>'نفقات فعلية 2010'!F59</f>
        <v>0</v>
      </c>
      <c r="D10" s="378">
        <f>'منقح 2011'!F59</f>
        <v>0</v>
      </c>
      <c r="E10" s="379"/>
      <c r="F10" s="378">
        <f>'نفقات فعلية 2011'!F59</f>
        <v>0</v>
      </c>
      <c r="G10" s="379"/>
      <c r="H10" s="380">
        <f>'مصدق 2012'!F62</f>
        <v>0</v>
      </c>
      <c r="I10" s="381"/>
      <c r="J10" s="380">
        <f>'منقح 2012'!F63</f>
        <v>0</v>
      </c>
      <c r="K10" s="381"/>
      <c r="L10" s="350">
        <f>'مقترح 2013'!F63</f>
        <v>0</v>
      </c>
      <c r="M10" s="351"/>
      <c r="N10" s="429">
        <f>متفق2013!F63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26">
        <f>'نفقات فعلية 2010'!G59</f>
        <v>0</v>
      </c>
      <c r="D11" s="378">
        <f>'منقح 2011'!G59</f>
        <v>2231.9769999999999</v>
      </c>
      <c r="E11" s="379"/>
      <c r="F11" s="378">
        <f>'نفقات فعلية 2011'!G59</f>
        <v>1877.559</v>
      </c>
      <c r="G11" s="379"/>
      <c r="H11" s="380">
        <f>'مصدق 2012'!G62</f>
        <v>2628.6770000000001</v>
      </c>
      <c r="I11" s="381"/>
      <c r="J11" s="380">
        <f>'منقح 2012'!G63</f>
        <v>2653.1840000000002</v>
      </c>
      <c r="K11" s="381"/>
      <c r="L11" s="350">
        <f>'مقترح 2013'!G63</f>
        <v>1889.0419999999999</v>
      </c>
      <c r="M11" s="351"/>
      <c r="N11" s="429">
        <f>متفق2013!G63</f>
        <v>1889</v>
      </c>
      <c r="O11" s="351"/>
      <c r="P11" s="35">
        <f t="shared" si="5"/>
        <v>-28.138755731495358</v>
      </c>
      <c r="Q11" s="35">
        <f t="shared" si="6"/>
        <v>-28.802525569278281</v>
      </c>
      <c r="R11" s="7"/>
      <c r="S11" s="377"/>
    </row>
    <row r="12" spans="1:19" ht="15.75">
      <c r="A12" s="11"/>
      <c r="B12" s="10" t="s">
        <v>26</v>
      </c>
      <c r="C12" s="126">
        <f>'نفقات فعلية 2010'!H59</f>
        <v>0</v>
      </c>
      <c r="D12" s="378">
        <f>'منقح 2011'!H59</f>
        <v>0</v>
      </c>
      <c r="E12" s="379"/>
      <c r="F12" s="378">
        <f>'نفقات فعلية 2011'!H59</f>
        <v>0</v>
      </c>
      <c r="G12" s="379"/>
      <c r="H12" s="380">
        <f>'مصدق 2012'!H62</f>
        <v>0</v>
      </c>
      <c r="I12" s="381"/>
      <c r="J12" s="380">
        <f>'منقح 2012'!H63</f>
        <v>0</v>
      </c>
      <c r="K12" s="381"/>
      <c r="L12" s="350">
        <f>'مقترح 2013'!H63</f>
        <v>0</v>
      </c>
      <c r="M12" s="351"/>
      <c r="N12" s="429">
        <f>متفق2013!H63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6">
        <f>'نفقات فعلية 2010'!I59</f>
        <v>25198.485000000001</v>
      </c>
      <c r="D13" s="378">
        <f>'منقح 2011'!I59</f>
        <v>10413.924999999999</v>
      </c>
      <c r="E13" s="379"/>
      <c r="F13" s="378">
        <f>'نفقات فعلية 2011'!I59</f>
        <v>1475.2139999999999</v>
      </c>
      <c r="G13" s="379"/>
      <c r="H13" s="380">
        <f>'مصدق 2012'!I62</f>
        <v>282.42500000000001</v>
      </c>
      <c r="I13" s="381"/>
      <c r="J13" s="380">
        <f>'منقح 2012'!I63</f>
        <v>516.42499999999995</v>
      </c>
      <c r="K13" s="381"/>
      <c r="L13" s="350">
        <f>'مقترح 2013'!I63</f>
        <v>20596</v>
      </c>
      <c r="M13" s="351"/>
      <c r="N13" s="429">
        <f>متفق2013!I63</f>
        <v>627</v>
      </c>
      <c r="O13" s="351"/>
      <c r="P13" s="35">
        <f t="shared" si="5"/>
        <v>122.00584225900681</v>
      </c>
      <c r="Q13" s="35">
        <f t="shared" si="6"/>
        <v>21.41162801955754</v>
      </c>
      <c r="R13" s="7"/>
      <c r="S13" s="377"/>
    </row>
    <row r="14" spans="1:19" ht="15.75">
      <c r="A14" s="11"/>
      <c r="B14" s="12" t="s">
        <v>28</v>
      </c>
      <c r="C14" s="126">
        <f>'نفقات فعلية 2010'!J59</f>
        <v>7846.5569999999998</v>
      </c>
      <c r="D14" s="378">
        <f>'منقح 2011'!J59</f>
        <v>14879.5</v>
      </c>
      <c r="E14" s="379"/>
      <c r="F14" s="378">
        <f>'نفقات فعلية 2011'!J59</f>
        <v>5978.6570000000002</v>
      </c>
      <c r="G14" s="379"/>
      <c r="H14" s="380">
        <f>'مصدق 2012'!J62</f>
        <v>5420</v>
      </c>
      <c r="I14" s="381"/>
      <c r="J14" s="380">
        <f>'منقح 2012'!J63</f>
        <v>5439.4830000000002</v>
      </c>
      <c r="K14" s="381"/>
      <c r="L14" s="350">
        <f>'مقترح 2013'!J63</f>
        <v>17424</v>
      </c>
      <c r="M14" s="351"/>
      <c r="N14" s="429">
        <f>متفق2013!J63</f>
        <v>3500</v>
      </c>
      <c r="O14" s="351"/>
      <c r="P14" s="35">
        <f t="shared" si="5"/>
        <v>-35.424354243542432</v>
      </c>
      <c r="Q14" s="35">
        <f t="shared" si="6"/>
        <v>-35.655649626995803</v>
      </c>
      <c r="R14" s="7"/>
      <c r="S14" s="377"/>
    </row>
    <row r="15" spans="1:19" ht="15.75">
      <c r="A15" s="5" t="s">
        <v>29</v>
      </c>
      <c r="B15" s="13" t="s">
        <v>30</v>
      </c>
      <c r="C15" s="125">
        <f>'نفقات فعلية 2010'!N59</f>
        <v>25447.297999999999</v>
      </c>
      <c r="D15" s="382">
        <f>'منقح 2011'!N59</f>
        <v>35899.019999999997</v>
      </c>
      <c r="E15" s="383"/>
      <c r="F15" s="382">
        <f>'نفقات فعلية 2011'!N59</f>
        <v>12580.146000000001</v>
      </c>
      <c r="G15" s="383"/>
      <c r="H15" s="396">
        <f>'مصدق 2012'!N62</f>
        <v>10500</v>
      </c>
      <c r="I15" s="397"/>
      <c r="J15" s="396">
        <f>'منقح 2012'!N63</f>
        <v>30312.669000000002</v>
      </c>
      <c r="K15" s="397"/>
      <c r="L15" s="365">
        <f>'مقترح 2013'!N63</f>
        <v>11000</v>
      </c>
      <c r="M15" s="366"/>
      <c r="N15" s="428">
        <f>متفق2013!N63</f>
        <v>11000</v>
      </c>
      <c r="O15" s="366"/>
      <c r="P15" s="35">
        <f t="shared" si="5"/>
        <v>4.7619047619047672</v>
      </c>
      <c r="Q15" s="35">
        <f t="shared" si="6"/>
        <v>-63.711542523688692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164763.34900000002</v>
      </c>
      <c r="D16" s="411">
        <f>D6+D15</f>
        <v>205912.378</v>
      </c>
      <c r="E16" s="412"/>
      <c r="F16" s="411">
        <f t="shared" ref="F16" si="7">F6+F15</f>
        <v>65600.624000000011</v>
      </c>
      <c r="G16" s="412"/>
      <c r="H16" s="411">
        <f t="shared" ref="H16" si="8">H6+H15</f>
        <v>64141.45900000001</v>
      </c>
      <c r="I16" s="412"/>
      <c r="J16" s="411">
        <f t="shared" ref="J16" si="9">J6+J15</f>
        <v>84872.519</v>
      </c>
      <c r="K16" s="412"/>
      <c r="L16" s="413">
        <f t="shared" ref="L16" si="10">L6+L15</f>
        <v>285855.685</v>
      </c>
      <c r="M16" s="414"/>
      <c r="N16" s="413">
        <f t="shared" ref="N16" si="11">N6+N15</f>
        <v>76058</v>
      </c>
      <c r="O16" s="414"/>
      <c r="P16" s="35">
        <f t="shared" si="5"/>
        <v>18.578531242951591</v>
      </c>
      <c r="Q16" s="35">
        <f t="shared" si="6"/>
        <v>-10.38559842909812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23"/>
      <c r="N18" s="123"/>
      <c r="O18" s="123"/>
      <c r="P18" s="123"/>
      <c r="Q18" s="367"/>
      <c r="R18" s="123"/>
      <c r="S18" s="123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23"/>
      <c r="N19" s="123"/>
      <c r="O19" s="123"/>
      <c r="P19" s="123"/>
      <c r="Q19" s="367"/>
      <c r="R19" s="123"/>
      <c r="S19" s="123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4" t="s">
        <v>40</v>
      </c>
      <c r="M20" s="123"/>
      <c r="N20" s="26"/>
      <c r="O20" s="26"/>
      <c r="P20" s="26"/>
      <c r="Q20" s="25"/>
      <c r="R20" s="123"/>
      <c r="S20" s="123"/>
    </row>
    <row r="21" spans="1:19" ht="15.75">
      <c r="A21" s="15" t="s">
        <v>19</v>
      </c>
      <c r="B21" s="343" t="s">
        <v>41</v>
      </c>
      <c r="C21" s="344"/>
      <c r="D21" s="348">
        <f>'ايراد فعلي 2010'!C59</f>
        <v>307.089</v>
      </c>
      <c r="E21" s="349"/>
      <c r="F21" s="350">
        <f>ايرادفعلي2011!C59</f>
        <v>283.83499999999998</v>
      </c>
      <c r="G21" s="351"/>
      <c r="H21" s="350">
        <f>مخطط2012!C59</f>
        <v>344</v>
      </c>
      <c r="I21" s="351"/>
      <c r="J21" s="334">
        <f>مخطط2013!C63</f>
        <v>565.5</v>
      </c>
      <c r="K21" s="335"/>
      <c r="L21" s="36">
        <f>(J21/H21-1)*100</f>
        <v>64.389534883720927</v>
      </c>
      <c r="M21" s="12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2010'!D59</f>
        <v>0</v>
      </c>
      <c r="E22" s="349"/>
      <c r="F22" s="350">
        <f>ايرادفعلي2011!D59</f>
        <v>0</v>
      </c>
      <c r="G22" s="351"/>
      <c r="H22" s="350">
        <f>مخطط2012!D59</f>
        <v>0</v>
      </c>
      <c r="I22" s="351"/>
      <c r="J22" s="334">
        <f>مخطط2013!D63</f>
        <v>0</v>
      </c>
      <c r="K22" s="335"/>
      <c r="L22" s="36" t="e">
        <f t="shared" ref="L22:L26" si="12">(J22/H22-1)*100</f>
        <v>#DIV/0!</v>
      </c>
      <c r="M22" s="12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2010'!E59</f>
        <v>0</v>
      </c>
      <c r="E23" s="349"/>
      <c r="F23" s="350">
        <f>ايرادفعلي2011!E59</f>
        <v>0</v>
      </c>
      <c r="G23" s="351"/>
      <c r="H23" s="350">
        <f>مخطط2012!E59</f>
        <v>0</v>
      </c>
      <c r="I23" s="351"/>
      <c r="J23" s="334">
        <f>مخطط2013!E63</f>
        <v>0</v>
      </c>
      <c r="K23" s="335"/>
      <c r="L23" s="36" t="e">
        <f t="shared" si="12"/>
        <v>#DIV/0!</v>
      </c>
      <c r="M23" s="12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2010'!F59</f>
        <v>2545.7829999999999</v>
      </c>
      <c r="E24" s="349"/>
      <c r="F24" s="350">
        <f>ايرادفعلي2011!F59</f>
        <v>1137.3420000000001</v>
      </c>
      <c r="G24" s="351"/>
      <c r="H24" s="350">
        <f>مخطط2012!F59</f>
        <v>1168.835</v>
      </c>
      <c r="I24" s="351"/>
      <c r="J24" s="334">
        <f>مخطط2013!F63</f>
        <v>2562.75</v>
      </c>
      <c r="K24" s="335"/>
      <c r="L24" s="36">
        <f t="shared" si="12"/>
        <v>119.25678132499455</v>
      </c>
      <c r="M24" s="12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2010'!G59</f>
        <v>0</v>
      </c>
      <c r="E25" s="349"/>
      <c r="F25" s="350">
        <f>ايرادفعلي2011!G59</f>
        <v>0</v>
      </c>
      <c r="G25" s="351"/>
      <c r="H25" s="350">
        <f>مخطط2012!G59</f>
        <v>0</v>
      </c>
      <c r="I25" s="351"/>
      <c r="J25" s="334">
        <f>مخطط2013!G63</f>
        <v>0</v>
      </c>
      <c r="K25" s="335"/>
      <c r="L25" s="36" t="e">
        <f t="shared" si="12"/>
        <v>#DIV/0!</v>
      </c>
      <c r="M25" s="123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2852.8719999999998</v>
      </c>
      <c r="E26" s="427"/>
      <c r="F26" s="426">
        <f>SUM(F21:G25)</f>
        <v>1421.1770000000001</v>
      </c>
      <c r="G26" s="427"/>
      <c r="H26" s="426">
        <f>SUM(H21:I25)</f>
        <v>1512.835</v>
      </c>
      <c r="I26" s="427"/>
      <c r="J26" s="426">
        <f>SUM(J21:K25)</f>
        <v>3128.25</v>
      </c>
      <c r="K26" s="427"/>
      <c r="L26" s="36">
        <f t="shared" si="12"/>
        <v>106.78064693109293</v>
      </c>
      <c r="M26" s="123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5.75">
      <c r="A29" s="420"/>
      <c r="B29" s="421"/>
      <c r="C29" s="422"/>
      <c r="D29" s="153">
        <v>5</v>
      </c>
      <c r="E29" s="153">
        <v>22</v>
      </c>
      <c r="F29" s="153">
        <v>11</v>
      </c>
      <c r="G29" s="153">
        <v>197</v>
      </c>
      <c r="H29" s="153">
        <v>158</v>
      </c>
      <c r="I29" s="153">
        <v>255</v>
      </c>
      <c r="J29" s="153">
        <v>340</v>
      </c>
      <c r="K29" s="153">
        <v>356</v>
      </c>
      <c r="L29" s="153">
        <v>618</v>
      </c>
      <c r="M29" s="154">
        <v>227</v>
      </c>
      <c r="N29" s="154">
        <v>120</v>
      </c>
      <c r="O29" s="153">
        <v>129</v>
      </c>
      <c r="P29" s="162">
        <f>SUM(D29:O29)</f>
        <v>2438</v>
      </c>
      <c r="Q29" s="31"/>
      <c r="R29" s="23"/>
      <c r="S29" s="1"/>
    </row>
    <row r="30" spans="1:19" ht="15">
      <c r="A30" s="21"/>
      <c r="B30" s="21"/>
      <c r="C30" s="22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5.75">
      <c r="A32" s="420"/>
      <c r="B32" s="421"/>
      <c r="C32" s="422"/>
      <c r="D32" s="153">
        <v>5</v>
      </c>
      <c r="E32" s="153">
        <v>23</v>
      </c>
      <c r="F32" s="153">
        <v>15</v>
      </c>
      <c r="G32" s="153">
        <v>194</v>
      </c>
      <c r="H32" s="153">
        <v>168</v>
      </c>
      <c r="I32" s="153">
        <v>247</v>
      </c>
      <c r="J32" s="153">
        <v>351</v>
      </c>
      <c r="K32" s="153">
        <v>335</v>
      </c>
      <c r="L32" s="153">
        <v>766</v>
      </c>
      <c r="M32" s="154">
        <v>222</v>
      </c>
      <c r="N32" s="154">
        <v>92</v>
      </c>
      <c r="O32" s="153">
        <v>124</v>
      </c>
      <c r="P32" s="141">
        <f>SUM(D32:O32)</f>
        <v>2542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رقم(1)2013'!C56</f>
        <v>5</v>
      </c>
      <c r="E35" s="158">
        <f>'جدول رقم(1)2013'!D56</f>
        <v>23</v>
      </c>
      <c r="F35" s="158">
        <f>'جدول رقم(1)2013'!E56</f>
        <v>16</v>
      </c>
      <c r="G35" s="158">
        <f>'جدول رقم(1)2013'!F56</f>
        <v>183</v>
      </c>
      <c r="H35" s="158">
        <f>'جدول رقم(1)2013'!G56</f>
        <v>169</v>
      </c>
      <c r="I35" s="158">
        <f>'جدول رقم(1)2013'!H56</f>
        <v>244</v>
      </c>
      <c r="J35" s="158">
        <f>'جدول رقم(1)2013'!I56</f>
        <v>503</v>
      </c>
      <c r="K35" s="158">
        <f>'جدول رقم(1)2013'!J56</f>
        <v>510</v>
      </c>
      <c r="L35" s="158">
        <f>'جدول رقم(1)2013'!K56</f>
        <v>1375</v>
      </c>
      <c r="M35" s="158">
        <f>'جدول رقم(1)2013'!L56</f>
        <v>157</v>
      </c>
      <c r="N35" s="158">
        <f>'جدول رقم(1)2013'!M56</f>
        <v>161</v>
      </c>
      <c r="O35" s="158">
        <f>'جدول رقم(1)2013'!N56</f>
        <v>130</v>
      </c>
      <c r="P35" s="159">
        <f>SUM(D35:O35)</f>
        <v>3476</v>
      </c>
      <c r="Q35" s="31">
        <v>72</v>
      </c>
      <c r="R35" s="1"/>
      <c r="S35" s="24"/>
    </row>
  </sheetData>
  <sheetProtection password="CC06" sheet="1" objects="1" scenarios="1"/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25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4" customWidth="1"/>
    <col min="8" max="8" width="6.625" customWidth="1"/>
    <col min="9" max="9" width="5.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230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23"/>
      <c r="S3" s="123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23"/>
      <c r="S4" s="123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23"/>
      <c r="S5" s="123"/>
    </row>
    <row r="6" spans="1:19" ht="15.75">
      <c r="A6" s="5" t="s">
        <v>19</v>
      </c>
      <c r="B6" s="6" t="s">
        <v>20</v>
      </c>
      <c r="C6" s="37">
        <f>SUM(C7:C14)</f>
        <v>39123.875</v>
      </c>
      <c r="D6" s="411">
        <f>SUM(D7:E14)</f>
        <v>56569.687000000005</v>
      </c>
      <c r="E6" s="412"/>
      <c r="F6" s="411">
        <f t="shared" ref="F6" si="0">SUM(F7:G14)</f>
        <v>47557.05799999999</v>
      </c>
      <c r="G6" s="412"/>
      <c r="H6" s="411">
        <f t="shared" ref="H6" si="1">SUM(H7:I14)</f>
        <v>33037.74</v>
      </c>
      <c r="I6" s="412"/>
      <c r="J6" s="411">
        <f t="shared" ref="J6" si="2">SUM(J7:K14)</f>
        <v>42318.868999999999</v>
      </c>
      <c r="K6" s="412"/>
      <c r="L6" s="413">
        <f t="shared" ref="L6" si="3">SUM(L7:M14)</f>
        <v>83632.959000000003</v>
      </c>
      <c r="M6" s="414"/>
      <c r="N6" s="413">
        <f t="shared" ref="N6" si="4">SUM(N7:O14)</f>
        <v>64323</v>
      </c>
      <c r="O6" s="414"/>
      <c r="P6" s="35">
        <f>(N6/H6-1)*100</f>
        <v>94.695520940597035</v>
      </c>
      <c r="Q6" s="35">
        <f>(N6/J6-1)*100</f>
        <v>51.996028060201716</v>
      </c>
      <c r="R6" s="7"/>
      <c r="S6" s="8"/>
    </row>
    <row r="7" spans="1:19" ht="15.75">
      <c r="A7" s="9"/>
      <c r="B7" s="10" t="s">
        <v>21</v>
      </c>
      <c r="C7" s="126">
        <f>'نفقات فعلية 2010'!C60</f>
        <v>19409.752</v>
      </c>
      <c r="D7" s="378">
        <f>'منقح 2011'!C60</f>
        <v>27549.642</v>
      </c>
      <c r="E7" s="379"/>
      <c r="F7" s="378">
        <f>'نفقات فعلية 2011'!C60</f>
        <v>17559.831999999999</v>
      </c>
      <c r="G7" s="379"/>
      <c r="H7" s="380">
        <f>'مصدق 2012'!C63</f>
        <v>23467.196</v>
      </c>
      <c r="I7" s="381"/>
      <c r="J7" s="380">
        <f>'منقح 2012'!C64</f>
        <v>29569.785</v>
      </c>
      <c r="K7" s="381"/>
      <c r="L7" s="350">
        <f>'مقترح 2013'!C64</f>
        <v>53727.946000000004</v>
      </c>
      <c r="M7" s="351"/>
      <c r="N7" s="429">
        <f>متفق2013!C64</f>
        <v>46315</v>
      </c>
      <c r="O7" s="351"/>
      <c r="P7" s="35">
        <f t="shared" ref="P7:P16" si="5">(N7/H7-1)*100</f>
        <v>97.360604990898779</v>
      </c>
      <c r="Q7" s="35">
        <f t="shared" ref="Q7:Q16" si="6">(N7/J7-1)*100</f>
        <v>56.629478367867733</v>
      </c>
      <c r="R7" s="7"/>
      <c r="S7" s="377"/>
    </row>
    <row r="8" spans="1:19" ht="15.75">
      <c r="A8" s="11"/>
      <c r="B8" s="10" t="s">
        <v>22</v>
      </c>
      <c r="C8" s="126">
        <f>'نفقات فعلية 2010'!D60</f>
        <v>6474.8059999999996</v>
      </c>
      <c r="D8" s="378">
        <f>'منقح 2011'!D60</f>
        <v>8863.9830000000002</v>
      </c>
      <c r="E8" s="379"/>
      <c r="F8" s="378">
        <f>'نفقات فعلية 2011'!D60</f>
        <v>4895.5469999999996</v>
      </c>
      <c r="G8" s="379"/>
      <c r="H8" s="380">
        <f>'مصدق 2012'!D63</f>
        <v>8869</v>
      </c>
      <c r="I8" s="381"/>
      <c r="J8" s="380">
        <f>'منقح 2012'!D64</f>
        <v>8869</v>
      </c>
      <c r="K8" s="381"/>
      <c r="L8" s="350">
        <f>'مقترح 2013'!D64</f>
        <v>22188.058000000001</v>
      </c>
      <c r="M8" s="351"/>
      <c r="N8" s="429">
        <f>متفق2013!D64</f>
        <v>14896</v>
      </c>
      <c r="O8" s="351"/>
      <c r="P8" s="35">
        <f t="shared" si="5"/>
        <v>67.955801104972366</v>
      </c>
      <c r="Q8" s="35">
        <f t="shared" si="6"/>
        <v>67.955801104972366</v>
      </c>
      <c r="R8" s="7"/>
      <c r="S8" s="377"/>
    </row>
    <row r="9" spans="1:19" ht="15.75">
      <c r="A9" s="11"/>
      <c r="B9" s="10" t="s">
        <v>23</v>
      </c>
      <c r="C9" s="126">
        <f>'نفقات فعلية 2010'!E60</f>
        <v>0</v>
      </c>
      <c r="D9" s="378">
        <f>'منقح 2011'!E60</f>
        <v>0</v>
      </c>
      <c r="E9" s="379"/>
      <c r="F9" s="378">
        <f>'نفقات فعلية 2011'!E60</f>
        <v>0</v>
      </c>
      <c r="G9" s="379"/>
      <c r="H9" s="380">
        <f>'مصدق 2012'!E63</f>
        <v>0</v>
      </c>
      <c r="I9" s="381"/>
      <c r="J9" s="380">
        <f>'منقح 2012'!E64</f>
        <v>0</v>
      </c>
      <c r="K9" s="381"/>
      <c r="L9" s="350">
        <f>'مقترح 2013'!E64</f>
        <v>33</v>
      </c>
      <c r="M9" s="351"/>
      <c r="N9" s="429">
        <f>متفق2013!E64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6">
        <f>'نفقات فعلية 2010'!F60</f>
        <v>13019.543</v>
      </c>
      <c r="D10" s="378">
        <f>'منقح 2011'!F60</f>
        <v>18419.221000000001</v>
      </c>
      <c r="E10" s="379"/>
      <c r="F10" s="378">
        <f>'نفقات فعلية 2011'!F60</f>
        <v>23638.011999999999</v>
      </c>
      <c r="G10" s="379"/>
      <c r="H10" s="380">
        <f>'مصدق 2012'!F63</f>
        <v>0</v>
      </c>
      <c r="I10" s="381"/>
      <c r="J10" s="380">
        <f>'منقح 2012'!F64</f>
        <v>3175.915</v>
      </c>
      <c r="K10" s="381"/>
      <c r="L10" s="350">
        <f>'مقترح 2013'!F64</f>
        <v>0</v>
      </c>
      <c r="M10" s="351"/>
      <c r="N10" s="429">
        <f>متفق2013!F64</f>
        <v>0</v>
      </c>
      <c r="O10" s="351"/>
      <c r="P10" s="35" t="e">
        <f t="shared" si="5"/>
        <v>#DIV/0!</v>
      </c>
      <c r="Q10" s="35">
        <f t="shared" si="6"/>
        <v>-100</v>
      </c>
      <c r="R10" s="7"/>
      <c r="S10" s="377"/>
    </row>
    <row r="11" spans="1:19" ht="15.75">
      <c r="A11" s="11"/>
      <c r="B11" s="10" t="s">
        <v>25</v>
      </c>
      <c r="C11" s="126">
        <f>'نفقات فعلية 2010'!G60</f>
        <v>0</v>
      </c>
      <c r="D11" s="378">
        <f>'منقح 2011'!G60</f>
        <v>581.09100000000001</v>
      </c>
      <c r="E11" s="379"/>
      <c r="F11" s="378">
        <f>'نفقات فعلية 2011'!G60</f>
        <v>414.57299999999998</v>
      </c>
      <c r="G11" s="379"/>
      <c r="H11" s="380">
        <f>'مصدق 2012'!G63</f>
        <v>550.19299999999998</v>
      </c>
      <c r="I11" s="381"/>
      <c r="J11" s="380">
        <f>'منقح 2012'!G64</f>
        <v>550.19299999999998</v>
      </c>
      <c r="K11" s="381"/>
      <c r="L11" s="350">
        <f>'مقترح 2013'!G64</f>
        <v>578.45500000000004</v>
      </c>
      <c r="M11" s="351"/>
      <c r="N11" s="429">
        <f>متفق2013!G64</f>
        <v>578</v>
      </c>
      <c r="O11" s="351"/>
      <c r="P11" s="35">
        <f t="shared" si="5"/>
        <v>5.0540446715970688</v>
      </c>
      <c r="Q11" s="35">
        <f t="shared" si="6"/>
        <v>5.0540446715970688</v>
      </c>
      <c r="R11" s="7"/>
      <c r="S11" s="377"/>
    </row>
    <row r="12" spans="1:19" ht="15.75">
      <c r="A12" s="11"/>
      <c r="B12" s="10" t="s">
        <v>26</v>
      </c>
      <c r="C12" s="126">
        <f>'نفقات فعلية 2010'!H60</f>
        <v>0</v>
      </c>
      <c r="D12" s="378">
        <f>'منقح 2011'!H60</f>
        <v>0</v>
      </c>
      <c r="E12" s="379"/>
      <c r="F12" s="378">
        <f>'نفقات فعلية 2011'!H60</f>
        <v>0</v>
      </c>
      <c r="G12" s="379"/>
      <c r="H12" s="380">
        <f>'مصدق 2012'!H63</f>
        <v>0</v>
      </c>
      <c r="I12" s="381"/>
      <c r="J12" s="380">
        <f>'منقح 2012'!H64</f>
        <v>0</v>
      </c>
      <c r="K12" s="381"/>
      <c r="L12" s="350">
        <f>'مقترح 2013'!H64</f>
        <v>25</v>
      </c>
      <c r="M12" s="351"/>
      <c r="N12" s="429">
        <f>متفق2013!H64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6">
        <f>'نفقات فعلية 2010'!I60</f>
        <v>12.055</v>
      </c>
      <c r="D13" s="378">
        <f>'منقح 2011'!I60</f>
        <v>16</v>
      </c>
      <c r="E13" s="379"/>
      <c r="F13" s="378">
        <f>'نفقات فعلية 2011'!I60</f>
        <v>15.429</v>
      </c>
      <c r="G13" s="379"/>
      <c r="H13" s="380">
        <f>'مصدق 2012'!I63</f>
        <v>17.45</v>
      </c>
      <c r="I13" s="381"/>
      <c r="J13" s="380">
        <f>'منقح 2012'!I64</f>
        <v>20.074999999999999</v>
      </c>
      <c r="K13" s="381"/>
      <c r="L13" s="350">
        <f>'مقترح 2013'!I64</f>
        <v>440.5</v>
      </c>
      <c r="M13" s="351"/>
      <c r="N13" s="429">
        <f>متفق2013!I64</f>
        <v>47</v>
      </c>
      <c r="O13" s="351"/>
      <c r="P13" s="35">
        <f t="shared" si="5"/>
        <v>169.34097421203438</v>
      </c>
      <c r="Q13" s="35">
        <f t="shared" si="6"/>
        <v>134.12204234122044</v>
      </c>
      <c r="R13" s="7"/>
      <c r="S13" s="377"/>
    </row>
    <row r="14" spans="1:19" ht="15.75">
      <c r="A14" s="11"/>
      <c r="B14" s="12" t="s">
        <v>28</v>
      </c>
      <c r="C14" s="126">
        <f>'نفقات فعلية 2010'!J60</f>
        <v>207.71899999999999</v>
      </c>
      <c r="D14" s="378">
        <f>'منقح 2011'!J60</f>
        <v>1139.75</v>
      </c>
      <c r="E14" s="379"/>
      <c r="F14" s="378">
        <f>'نفقات فعلية 2011'!J60</f>
        <v>1033.665</v>
      </c>
      <c r="G14" s="379"/>
      <c r="H14" s="380">
        <f>'مصدق 2012'!J63</f>
        <v>133.90100000000001</v>
      </c>
      <c r="I14" s="381"/>
      <c r="J14" s="380">
        <f>'منقح 2012'!J64</f>
        <v>133.90100000000001</v>
      </c>
      <c r="K14" s="381"/>
      <c r="L14" s="350">
        <f>'مقترح 2013'!J64</f>
        <v>6640</v>
      </c>
      <c r="M14" s="351"/>
      <c r="N14" s="429">
        <f>متفق2013!J64</f>
        <v>2487</v>
      </c>
      <c r="O14" s="351"/>
      <c r="P14" s="35">
        <f t="shared" si="5"/>
        <v>1757.3423648815169</v>
      </c>
      <c r="Q14" s="35">
        <f t="shared" si="6"/>
        <v>1757.3423648815169</v>
      </c>
      <c r="R14" s="7"/>
      <c r="S14" s="377"/>
    </row>
    <row r="15" spans="1:19" ht="15.75">
      <c r="A15" s="5" t="s">
        <v>29</v>
      </c>
      <c r="B15" s="13" t="s">
        <v>30</v>
      </c>
      <c r="C15" s="125">
        <f>'نفقات فعلية 2010'!N60</f>
        <v>221740.255</v>
      </c>
      <c r="D15" s="382">
        <f>'منقح 2011'!N60</f>
        <v>1343867.915</v>
      </c>
      <c r="E15" s="383"/>
      <c r="F15" s="382">
        <f>'نفقات فعلية 2011'!N60</f>
        <v>271185.74300000002</v>
      </c>
      <c r="G15" s="383"/>
      <c r="H15" s="396">
        <f>'مصدق 2012'!N63</f>
        <v>560000</v>
      </c>
      <c r="I15" s="397"/>
      <c r="J15" s="396">
        <f>'منقح 2012'!N64</f>
        <v>1631677.112</v>
      </c>
      <c r="K15" s="397"/>
      <c r="L15" s="365">
        <f>'مقترح 2013'!N64</f>
        <v>1000000</v>
      </c>
      <c r="M15" s="366"/>
      <c r="N15" s="428">
        <f>متفق2013!N64</f>
        <v>1000000</v>
      </c>
      <c r="O15" s="366"/>
      <c r="P15" s="35">
        <f t="shared" si="5"/>
        <v>78.571428571428584</v>
      </c>
      <c r="Q15" s="35">
        <f t="shared" si="6"/>
        <v>-38.713364755465172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260864.13</v>
      </c>
      <c r="D16" s="411">
        <f>D6+D15</f>
        <v>1400437.602</v>
      </c>
      <c r="E16" s="412"/>
      <c r="F16" s="411">
        <f t="shared" ref="F16" si="7">F6+F15</f>
        <v>318742.80099999998</v>
      </c>
      <c r="G16" s="412"/>
      <c r="H16" s="411">
        <f t="shared" ref="H16" si="8">H6+H15</f>
        <v>593037.74</v>
      </c>
      <c r="I16" s="412"/>
      <c r="J16" s="411">
        <f t="shared" ref="J16" si="9">J6+J15</f>
        <v>1673995.9809999999</v>
      </c>
      <c r="K16" s="412"/>
      <c r="L16" s="413">
        <f t="shared" ref="L16" si="10">L6+L15</f>
        <v>1083632.959</v>
      </c>
      <c r="M16" s="414"/>
      <c r="N16" s="413">
        <f t="shared" ref="N16" si="11">N6+N15</f>
        <v>1064323</v>
      </c>
      <c r="O16" s="414"/>
      <c r="P16" s="35">
        <f t="shared" si="5"/>
        <v>79.469691085764623</v>
      </c>
      <c r="Q16" s="35">
        <f t="shared" si="6"/>
        <v>-36.420217725719851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23"/>
      <c r="N18" s="123"/>
      <c r="O18" s="123"/>
      <c r="P18" s="123"/>
      <c r="Q18" s="367"/>
      <c r="R18" s="123"/>
      <c r="S18" s="123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23"/>
      <c r="N19" s="123"/>
      <c r="O19" s="123"/>
      <c r="P19" s="123"/>
      <c r="Q19" s="367"/>
      <c r="R19" s="123"/>
      <c r="S19" s="123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4" t="s">
        <v>40</v>
      </c>
      <c r="M20" s="123"/>
      <c r="N20" s="26"/>
      <c r="O20" s="26"/>
      <c r="P20" s="26"/>
      <c r="Q20" s="25"/>
      <c r="R20" s="123"/>
      <c r="S20" s="123"/>
    </row>
    <row r="21" spans="1:19" ht="15.75">
      <c r="A21" s="15" t="s">
        <v>19</v>
      </c>
      <c r="B21" s="343" t="s">
        <v>41</v>
      </c>
      <c r="C21" s="344"/>
      <c r="D21" s="348">
        <f>'ايراد فعلي 2010'!C60</f>
        <v>879.76800000000003</v>
      </c>
      <c r="E21" s="349"/>
      <c r="F21" s="350">
        <f>ايرادفعلي2011!C60</f>
        <v>1078.3030000000001</v>
      </c>
      <c r="G21" s="351"/>
      <c r="H21" s="350">
        <f>مخطط2012!C60</f>
        <v>1926</v>
      </c>
      <c r="I21" s="351"/>
      <c r="J21" s="334">
        <f>مخطط2013!C64</f>
        <v>1980</v>
      </c>
      <c r="K21" s="335"/>
      <c r="L21" s="36">
        <f>(J21/H21-1)*100</f>
        <v>2.8037383177569986</v>
      </c>
      <c r="M21" s="12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2010'!D60</f>
        <v>0</v>
      </c>
      <c r="E22" s="349"/>
      <c r="F22" s="350">
        <f>ايرادفعلي2011!D60</f>
        <v>0</v>
      </c>
      <c r="G22" s="351"/>
      <c r="H22" s="350">
        <f>مخطط2012!D60</f>
        <v>0</v>
      </c>
      <c r="I22" s="351"/>
      <c r="J22" s="334">
        <f>مخطط2013!D64</f>
        <v>0</v>
      </c>
      <c r="K22" s="335"/>
      <c r="L22" s="36" t="e">
        <f t="shared" ref="L22:L26" si="12">(J22/H22-1)*100</f>
        <v>#DIV/0!</v>
      </c>
      <c r="M22" s="12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2010'!E60</f>
        <v>0</v>
      </c>
      <c r="E23" s="349"/>
      <c r="F23" s="350">
        <f>ايرادفعلي2011!E60</f>
        <v>0</v>
      </c>
      <c r="G23" s="351"/>
      <c r="H23" s="350">
        <f>مخطط2012!E60</f>
        <v>0</v>
      </c>
      <c r="I23" s="351"/>
      <c r="J23" s="334">
        <f>مخطط2013!E64</f>
        <v>0</v>
      </c>
      <c r="K23" s="335"/>
      <c r="L23" s="36" t="e">
        <f t="shared" si="12"/>
        <v>#DIV/0!</v>
      </c>
      <c r="M23" s="12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2010'!F60</f>
        <v>139.06700000000001</v>
      </c>
      <c r="E24" s="349"/>
      <c r="F24" s="350">
        <f>ايرادفعلي2011!F60</f>
        <v>219.078</v>
      </c>
      <c r="G24" s="351"/>
      <c r="H24" s="350">
        <f>مخطط2012!F60</f>
        <v>260</v>
      </c>
      <c r="I24" s="351"/>
      <c r="J24" s="334">
        <f>مخطط2013!F64</f>
        <v>310</v>
      </c>
      <c r="K24" s="335"/>
      <c r="L24" s="36">
        <f t="shared" si="12"/>
        <v>19.23076923076923</v>
      </c>
      <c r="M24" s="12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2010'!G60</f>
        <v>0</v>
      </c>
      <c r="E25" s="349"/>
      <c r="F25" s="350">
        <f>ايرادفعلي2011!G60</f>
        <v>0</v>
      </c>
      <c r="G25" s="351"/>
      <c r="H25" s="350">
        <f>مخطط2012!G60</f>
        <v>0</v>
      </c>
      <c r="I25" s="351"/>
      <c r="J25" s="334">
        <f>مخطط2013!G64</f>
        <v>0</v>
      </c>
      <c r="K25" s="335"/>
      <c r="L25" s="36" t="e">
        <f t="shared" si="12"/>
        <v>#DIV/0!</v>
      </c>
      <c r="M25" s="123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1018.835</v>
      </c>
      <c r="E26" s="427"/>
      <c r="F26" s="426">
        <f>SUM(F21:G25)</f>
        <v>1297.3810000000001</v>
      </c>
      <c r="G26" s="427"/>
      <c r="H26" s="426">
        <f>SUM(H21:I25)</f>
        <v>2186</v>
      </c>
      <c r="I26" s="427"/>
      <c r="J26" s="426">
        <f>SUM(J21:K25)</f>
        <v>2290</v>
      </c>
      <c r="K26" s="427"/>
      <c r="L26" s="36">
        <f t="shared" si="12"/>
        <v>4.7575480329368647</v>
      </c>
      <c r="M26" s="123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>
      <c r="A29" s="420"/>
      <c r="B29" s="421"/>
      <c r="C29" s="422"/>
      <c r="D29" s="148">
        <v>6</v>
      </c>
      <c r="E29" s="148">
        <v>12</v>
      </c>
      <c r="F29" s="148">
        <v>10</v>
      </c>
      <c r="G29" s="148">
        <v>165</v>
      </c>
      <c r="H29" s="148">
        <v>95</v>
      </c>
      <c r="I29" s="148">
        <v>109</v>
      </c>
      <c r="J29" s="148">
        <v>207</v>
      </c>
      <c r="K29" s="148">
        <v>133</v>
      </c>
      <c r="L29" s="148">
        <v>60</v>
      </c>
      <c r="M29" s="149">
        <v>21</v>
      </c>
      <c r="N29" s="149">
        <v>50</v>
      </c>
      <c r="O29" s="148">
        <v>3</v>
      </c>
      <c r="P29" s="162">
        <f>SUM(D29:O29)</f>
        <v>871</v>
      </c>
      <c r="Q29" s="31"/>
      <c r="R29" s="23"/>
      <c r="S29" s="1"/>
    </row>
    <row r="30" spans="1:19" ht="15">
      <c r="A30" s="21"/>
      <c r="B30" s="21"/>
      <c r="C30" s="22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20"/>
      <c r="R30" s="23"/>
      <c r="S30" s="1"/>
    </row>
    <row r="31" spans="1:19">
      <c r="A31" s="417" t="s">
        <v>282</v>
      </c>
      <c r="B31" s="418"/>
      <c r="C31" s="419"/>
      <c r="D31" s="180" t="s">
        <v>50</v>
      </c>
      <c r="E31" s="180" t="s">
        <v>51</v>
      </c>
      <c r="F31" s="180" t="s">
        <v>52</v>
      </c>
      <c r="G31" s="180" t="s">
        <v>53</v>
      </c>
      <c r="H31" s="180" t="s">
        <v>54</v>
      </c>
      <c r="I31" s="180" t="s">
        <v>55</v>
      </c>
      <c r="J31" s="180" t="s">
        <v>56</v>
      </c>
      <c r="K31" s="180" t="s">
        <v>57</v>
      </c>
      <c r="L31" s="180" t="s">
        <v>58</v>
      </c>
      <c r="M31" s="180" t="s">
        <v>59</v>
      </c>
      <c r="N31" s="180" t="s">
        <v>60</v>
      </c>
      <c r="O31" s="180" t="s">
        <v>61</v>
      </c>
      <c r="P31" s="139" t="s">
        <v>62</v>
      </c>
      <c r="Q31" s="17"/>
      <c r="R31" s="22"/>
      <c r="S31" s="1"/>
    </row>
    <row r="32" spans="1:19">
      <c r="A32" s="420"/>
      <c r="B32" s="421"/>
      <c r="C32" s="422"/>
      <c r="D32" s="148">
        <v>6</v>
      </c>
      <c r="E32" s="148">
        <v>12</v>
      </c>
      <c r="F32" s="148">
        <v>13</v>
      </c>
      <c r="G32" s="148">
        <v>170</v>
      </c>
      <c r="H32" s="148">
        <v>95</v>
      </c>
      <c r="I32" s="148">
        <v>111</v>
      </c>
      <c r="J32" s="148">
        <v>213</v>
      </c>
      <c r="K32" s="148">
        <v>140</v>
      </c>
      <c r="L32" s="148">
        <v>39</v>
      </c>
      <c r="M32" s="149">
        <v>21</v>
      </c>
      <c r="N32" s="149">
        <v>50</v>
      </c>
      <c r="O32" s="148">
        <v>3</v>
      </c>
      <c r="P32" s="141">
        <f>SUM(D32:O32)</f>
        <v>873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رقم(1)2013'!C57</f>
        <v>6</v>
      </c>
      <c r="E35" s="158">
        <f>'جدول رقم(1)2013'!D57</f>
        <v>14</v>
      </c>
      <c r="F35" s="158">
        <f>'جدول رقم(1)2013'!E57</f>
        <v>38</v>
      </c>
      <c r="G35" s="158">
        <f>'جدول رقم(1)2013'!F57</f>
        <v>374</v>
      </c>
      <c r="H35" s="158">
        <f>'جدول رقم(1)2013'!G57</f>
        <v>306</v>
      </c>
      <c r="I35" s="158">
        <f>'جدول رقم(1)2013'!H57</f>
        <v>454</v>
      </c>
      <c r="J35" s="158">
        <f>'جدول رقم(1)2013'!I57</f>
        <v>642</v>
      </c>
      <c r="K35" s="158">
        <f>'جدول رقم(1)2013'!J57</f>
        <v>313</v>
      </c>
      <c r="L35" s="158">
        <f>'جدول رقم(1)2013'!K57</f>
        <v>289</v>
      </c>
      <c r="M35" s="158">
        <f>'جدول رقم(1)2013'!L57</f>
        <v>121</v>
      </c>
      <c r="N35" s="158">
        <f>'جدول رقم(1)2013'!M57</f>
        <v>62</v>
      </c>
      <c r="O35" s="158">
        <f>'جدول رقم(1)2013'!N57</f>
        <v>11</v>
      </c>
      <c r="P35" s="159">
        <f>SUM(D35:O35)</f>
        <v>2630</v>
      </c>
      <c r="Q35" s="31">
        <v>73</v>
      </c>
      <c r="R35" s="1"/>
      <c r="S35" s="24"/>
    </row>
  </sheetData>
  <sheetProtection password="CC06" sheet="1" objects="1" scenarios="1"/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6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231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23"/>
      <c r="S3" s="123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23"/>
      <c r="S4" s="123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23"/>
      <c r="S5" s="123"/>
    </row>
    <row r="6" spans="1:19" ht="15.75">
      <c r="A6" s="5" t="s">
        <v>19</v>
      </c>
      <c r="B6" s="6" t="s">
        <v>20</v>
      </c>
      <c r="C6" s="37">
        <f>SUM(C7:C14)</f>
        <v>2000231.7969999998</v>
      </c>
      <c r="D6" s="411">
        <f>SUM(D7:E14)</f>
        <v>2079414.59</v>
      </c>
      <c r="E6" s="412"/>
      <c r="F6" s="411">
        <f t="shared" ref="F6" si="0">SUM(F7:G14)</f>
        <v>1936027.7659999998</v>
      </c>
      <c r="G6" s="412"/>
      <c r="H6" s="411">
        <f t="shared" ref="H6" si="1">SUM(H7:I14)</f>
        <v>2612382.6340000005</v>
      </c>
      <c r="I6" s="412"/>
      <c r="J6" s="411">
        <f t="shared" ref="J6" si="2">SUM(J7:K14)</f>
        <v>2633845.3020000001</v>
      </c>
      <c r="K6" s="412"/>
      <c r="L6" s="413">
        <f t="shared" ref="L6" si="3">SUM(L7:M14)</f>
        <v>3711602.1659999997</v>
      </c>
      <c r="M6" s="414"/>
      <c r="N6" s="413">
        <f t="shared" ref="N6" si="4">SUM(N7:O14)</f>
        <v>2806061</v>
      </c>
      <c r="O6" s="414"/>
      <c r="P6" s="35">
        <f>(N6/H6-1)*100</f>
        <v>7.4138590373128199</v>
      </c>
      <c r="Q6" s="35">
        <f>(N6/J6-1)*100</f>
        <v>6.5385654149554107</v>
      </c>
      <c r="R6" s="7"/>
      <c r="S6" s="8"/>
    </row>
    <row r="7" spans="1:19" ht="15.75">
      <c r="A7" s="9"/>
      <c r="B7" s="10" t="s">
        <v>21</v>
      </c>
      <c r="C7" s="126">
        <f>'نفقات فعلية 2010'!C61</f>
        <v>1614686.527</v>
      </c>
      <c r="D7" s="378">
        <f>'منقح 2011'!C61</f>
        <v>1745412.615</v>
      </c>
      <c r="E7" s="379"/>
      <c r="F7" s="378">
        <f>'نفقات فعلية 2011'!C61</f>
        <v>1683328.412</v>
      </c>
      <c r="G7" s="379"/>
      <c r="H7" s="380">
        <f>'مصدق 2012'!C64</f>
        <v>2184787.3250000002</v>
      </c>
      <c r="I7" s="381"/>
      <c r="J7" s="380">
        <f>'منقح 2012'!C65</f>
        <v>2195211.0279999999</v>
      </c>
      <c r="K7" s="381"/>
      <c r="L7" s="350">
        <f>'مقترح 2013'!C65</f>
        <v>2723048.4279999998</v>
      </c>
      <c r="M7" s="351"/>
      <c r="N7" s="429">
        <f>متفق2013!C65</f>
        <v>2359519</v>
      </c>
      <c r="O7" s="351"/>
      <c r="P7" s="35">
        <f t="shared" ref="P7:P16" si="5">(N7/H7-1)*100</f>
        <v>7.9976514418857558</v>
      </c>
      <c r="Q7" s="35">
        <f t="shared" ref="Q7:Q16" si="6">(N7/J7-1)*100</f>
        <v>7.4848372162970023</v>
      </c>
      <c r="R7" s="7"/>
      <c r="S7" s="377"/>
    </row>
    <row r="8" spans="1:19" ht="15.75">
      <c r="A8" s="11"/>
      <c r="B8" s="10" t="s">
        <v>22</v>
      </c>
      <c r="C8" s="126">
        <f>'نفقات فعلية 2010'!D61</f>
        <v>190055.948</v>
      </c>
      <c r="D8" s="378">
        <f>'منقح 2011'!D61</f>
        <v>170021.592</v>
      </c>
      <c r="E8" s="379"/>
      <c r="F8" s="378">
        <f>'نفقات فعلية 2011'!D61</f>
        <v>157443.09899999999</v>
      </c>
      <c r="G8" s="379"/>
      <c r="H8" s="380">
        <f>'مصدق 2012'!D64</f>
        <v>231795.217</v>
      </c>
      <c r="I8" s="381"/>
      <c r="J8" s="380">
        <f>'منقح 2012'!D65</f>
        <v>236650.682</v>
      </c>
      <c r="K8" s="381"/>
      <c r="L8" s="350">
        <f>'مقترح 2013'!D65</f>
        <v>624356.37100000004</v>
      </c>
      <c r="M8" s="351"/>
      <c r="N8" s="429">
        <f>متفق2013!D65</f>
        <v>247201</v>
      </c>
      <c r="O8" s="351"/>
      <c r="P8" s="35">
        <f t="shared" si="5"/>
        <v>6.6462902899329546</v>
      </c>
      <c r="Q8" s="35">
        <f t="shared" si="6"/>
        <v>4.4581819544470935</v>
      </c>
      <c r="R8" s="7"/>
      <c r="S8" s="377"/>
    </row>
    <row r="9" spans="1:19" ht="15.75">
      <c r="A9" s="11"/>
      <c r="B9" s="10" t="s">
        <v>23</v>
      </c>
      <c r="C9" s="126">
        <f>'نفقات فعلية 2010'!E61</f>
        <v>0</v>
      </c>
      <c r="D9" s="378">
        <f>'منقح 2011'!E61</f>
        <v>0</v>
      </c>
      <c r="E9" s="379"/>
      <c r="F9" s="378">
        <f>'نفقات فعلية 2011'!E61</f>
        <v>0</v>
      </c>
      <c r="G9" s="379"/>
      <c r="H9" s="380">
        <f>'مصدق 2012'!E64</f>
        <v>0</v>
      </c>
      <c r="I9" s="381"/>
      <c r="J9" s="380">
        <f>'منقح 2012'!E65</f>
        <v>0</v>
      </c>
      <c r="K9" s="381"/>
      <c r="L9" s="350">
        <f>'مقترح 2013'!E65</f>
        <v>0</v>
      </c>
      <c r="M9" s="351"/>
      <c r="N9" s="429">
        <f>متفق2013!E65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6">
        <f>'نفقات فعلية 2010'!F61</f>
        <v>0</v>
      </c>
      <c r="D10" s="378">
        <f>'منقح 2011'!F61</f>
        <v>0</v>
      </c>
      <c r="E10" s="379"/>
      <c r="F10" s="378">
        <f>'نفقات فعلية 2011'!F61</f>
        <v>0</v>
      </c>
      <c r="G10" s="379"/>
      <c r="H10" s="380">
        <f>'مصدق 2012'!F64</f>
        <v>0</v>
      </c>
      <c r="I10" s="381"/>
      <c r="J10" s="380">
        <f>'منقح 2012'!F65</f>
        <v>0</v>
      </c>
      <c r="K10" s="381"/>
      <c r="L10" s="350">
        <f>'مقترح 2013'!F65</f>
        <v>0</v>
      </c>
      <c r="M10" s="351"/>
      <c r="N10" s="429">
        <f>متفق2013!F65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26">
        <f>'نفقات فعلية 2010'!G61</f>
        <v>70.2</v>
      </c>
      <c r="D11" s="378">
        <f>'منقح 2011'!G61</f>
        <v>214.34399999999999</v>
      </c>
      <c r="E11" s="379"/>
      <c r="F11" s="378">
        <f>'نفقات فعلية 2011'!G61</f>
        <v>0</v>
      </c>
      <c r="G11" s="379"/>
      <c r="H11" s="380">
        <f>'مصدق 2012'!G64</f>
        <v>610.95799999999997</v>
      </c>
      <c r="I11" s="381"/>
      <c r="J11" s="380">
        <f>'منقح 2012'!G65</f>
        <v>610.95799999999997</v>
      </c>
      <c r="K11" s="381"/>
      <c r="L11" s="350">
        <f>'مقترح 2013'!G65</f>
        <v>762.173</v>
      </c>
      <c r="M11" s="351"/>
      <c r="N11" s="429">
        <f>متفق2013!G65</f>
        <v>762</v>
      </c>
      <c r="O11" s="351"/>
      <c r="P11" s="35">
        <f t="shared" si="5"/>
        <v>24.722157660592071</v>
      </c>
      <c r="Q11" s="35">
        <f t="shared" si="6"/>
        <v>24.722157660592071</v>
      </c>
      <c r="R11" s="7"/>
      <c r="S11" s="377"/>
    </row>
    <row r="12" spans="1:19" ht="15.75">
      <c r="A12" s="11"/>
      <c r="B12" s="10" t="s">
        <v>26</v>
      </c>
      <c r="C12" s="126">
        <f>'نفقات فعلية 2010'!H61</f>
        <v>2491.8449999999998</v>
      </c>
      <c r="D12" s="378">
        <f>'منقح 2011'!H61</f>
        <v>0</v>
      </c>
      <c r="E12" s="379"/>
      <c r="F12" s="378">
        <f>'نفقات فعلية 2011'!H61</f>
        <v>0</v>
      </c>
      <c r="G12" s="379"/>
      <c r="H12" s="380">
        <f>'مصدق 2012'!H64</f>
        <v>0</v>
      </c>
      <c r="I12" s="381"/>
      <c r="J12" s="380">
        <f>'منقح 2012'!H65</f>
        <v>0</v>
      </c>
      <c r="K12" s="381"/>
      <c r="L12" s="350">
        <f>'مقترح 2013'!H65</f>
        <v>0</v>
      </c>
      <c r="M12" s="351"/>
      <c r="N12" s="429">
        <f>متفق2013!H65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6">
        <f>'نفقات فعلية 2010'!I61</f>
        <v>10294.781999999999</v>
      </c>
      <c r="D13" s="378">
        <f>'منقح 2011'!I61</f>
        <v>64757.591</v>
      </c>
      <c r="E13" s="379"/>
      <c r="F13" s="378">
        <f>'نفقات فعلية 2011'!I61</f>
        <v>12956.933999999999</v>
      </c>
      <c r="G13" s="379"/>
      <c r="H13" s="380">
        <f>'مصدق 2012'!I64</f>
        <v>8453.7389999999996</v>
      </c>
      <c r="I13" s="381"/>
      <c r="J13" s="380">
        <f>'منقح 2012'!I65</f>
        <v>9567.2389999999996</v>
      </c>
      <c r="K13" s="381"/>
      <c r="L13" s="350">
        <f>'مقترح 2013'!I65</f>
        <v>38237.355000000003</v>
      </c>
      <c r="M13" s="351"/>
      <c r="N13" s="429">
        <f>متفق2013!I65</f>
        <v>16579</v>
      </c>
      <c r="O13" s="351"/>
      <c r="P13" s="35">
        <f t="shared" si="5"/>
        <v>96.114405708527315</v>
      </c>
      <c r="Q13" s="35">
        <f t="shared" si="6"/>
        <v>73.289284400651013</v>
      </c>
      <c r="R13" s="7"/>
      <c r="S13" s="377"/>
    </row>
    <row r="14" spans="1:19" ht="15.75">
      <c r="A14" s="11"/>
      <c r="B14" s="12" t="s">
        <v>28</v>
      </c>
      <c r="C14" s="126">
        <f>'نفقات فعلية 2010'!J61</f>
        <v>182632.495</v>
      </c>
      <c r="D14" s="378">
        <f>'منقح 2011'!J61</f>
        <v>99008.448000000004</v>
      </c>
      <c r="E14" s="379"/>
      <c r="F14" s="378">
        <f>'نفقات فعلية 2011'!J61</f>
        <v>82299.320999999996</v>
      </c>
      <c r="G14" s="379"/>
      <c r="H14" s="380">
        <f>'مصدق 2012'!J64</f>
        <v>186735.39499999999</v>
      </c>
      <c r="I14" s="381"/>
      <c r="J14" s="380">
        <f>'منقح 2012'!J65</f>
        <v>191805.39499999999</v>
      </c>
      <c r="K14" s="381"/>
      <c r="L14" s="350">
        <f>'مقترح 2013'!J65</f>
        <v>325197.83899999998</v>
      </c>
      <c r="M14" s="351"/>
      <c r="N14" s="429">
        <f>متفق2013!J65</f>
        <v>182000</v>
      </c>
      <c r="O14" s="351"/>
      <c r="P14" s="35">
        <f t="shared" si="5"/>
        <v>-2.5358850688162238</v>
      </c>
      <c r="Q14" s="35">
        <f t="shared" si="6"/>
        <v>-5.1121580808506373</v>
      </c>
      <c r="R14" s="7"/>
      <c r="S14" s="377"/>
    </row>
    <row r="15" spans="1:19" ht="15.75">
      <c r="A15" s="5" t="s">
        <v>29</v>
      </c>
      <c r="B15" s="13" t="s">
        <v>30</v>
      </c>
      <c r="C15" s="125">
        <f>'نفقات فعلية 2010'!N61</f>
        <v>170657.24799999999</v>
      </c>
      <c r="D15" s="382">
        <f>'منقح 2011'!N61</f>
        <v>663765.44900000002</v>
      </c>
      <c r="E15" s="383"/>
      <c r="F15" s="382">
        <f>'نفقات فعلية 2011'!N61</f>
        <v>244780.34899999999</v>
      </c>
      <c r="G15" s="383"/>
      <c r="H15" s="396">
        <f>'مصدق 2012'!N64</f>
        <v>490000</v>
      </c>
      <c r="I15" s="397"/>
      <c r="J15" s="396">
        <f>'منقح 2012'!N65</f>
        <v>641154.19799999997</v>
      </c>
      <c r="K15" s="397"/>
      <c r="L15" s="365">
        <f>'مقترح 2013'!N65</f>
        <v>800000</v>
      </c>
      <c r="M15" s="366"/>
      <c r="N15" s="428">
        <f>متفق2013!N65</f>
        <v>800000</v>
      </c>
      <c r="O15" s="366"/>
      <c r="P15" s="35">
        <f t="shared" si="5"/>
        <v>63.265306122448983</v>
      </c>
      <c r="Q15" s="35">
        <f t="shared" si="6"/>
        <v>24.774976518207261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2170889.0449999999</v>
      </c>
      <c r="D16" s="411">
        <f>D6+D15</f>
        <v>2743180.0389999999</v>
      </c>
      <c r="E16" s="412"/>
      <c r="F16" s="411">
        <f t="shared" ref="F16" si="7">F6+F15</f>
        <v>2180808.1149999998</v>
      </c>
      <c r="G16" s="412"/>
      <c r="H16" s="411">
        <f t="shared" ref="H16" si="8">H6+H15</f>
        <v>3102382.6340000005</v>
      </c>
      <c r="I16" s="412"/>
      <c r="J16" s="411">
        <f t="shared" ref="J16" si="9">J6+J15</f>
        <v>3274999.5</v>
      </c>
      <c r="K16" s="412"/>
      <c r="L16" s="413">
        <f t="shared" ref="L16" si="10">L6+L15</f>
        <v>4511602.1659999993</v>
      </c>
      <c r="M16" s="414"/>
      <c r="N16" s="413">
        <f t="shared" ref="N16" si="11">N6+N15</f>
        <v>3606061</v>
      </c>
      <c r="O16" s="414"/>
      <c r="P16" s="35">
        <f t="shared" si="5"/>
        <v>16.235210978814397</v>
      </c>
      <c r="Q16" s="35">
        <f t="shared" si="6"/>
        <v>10.108749634923608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23"/>
      <c r="N18" s="123"/>
      <c r="O18" s="123"/>
      <c r="P18" s="123"/>
      <c r="Q18" s="367"/>
      <c r="R18" s="123"/>
      <c r="S18" s="123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23"/>
      <c r="N19" s="123"/>
      <c r="O19" s="123"/>
      <c r="P19" s="123"/>
      <c r="Q19" s="367"/>
      <c r="R19" s="123"/>
      <c r="S19" s="123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4" t="s">
        <v>40</v>
      </c>
      <c r="M20" s="123"/>
      <c r="N20" s="26"/>
      <c r="O20" s="26"/>
      <c r="P20" s="26"/>
      <c r="Q20" s="25"/>
      <c r="R20" s="123"/>
      <c r="S20" s="123"/>
    </row>
    <row r="21" spans="1:19" ht="15.75">
      <c r="A21" s="15" t="s">
        <v>19</v>
      </c>
      <c r="B21" s="343" t="s">
        <v>41</v>
      </c>
      <c r="C21" s="344"/>
      <c r="D21" s="348">
        <f>'ايراد فعلي 2010'!C61</f>
        <v>8314.4490000000005</v>
      </c>
      <c r="E21" s="349"/>
      <c r="F21" s="350">
        <f>ايرادفعلي2011!C61</f>
        <v>9077.2549999999992</v>
      </c>
      <c r="G21" s="351"/>
      <c r="H21" s="350">
        <f>مخطط2012!C61</f>
        <v>12274.25</v>
      </c>
      <c r="I21" s="351"/>
      <c r="J21" s="334">
        <f>مخطط2013!C65</f>
        <v>14360</v>
      </c>
      <c r="K21" s="335"/>
      <c r="L21" s="36">
        <f>(J21/H21-1)*100</f>
        <v>16.992891622706075</v>
      </c>
      <c r="M21" s="12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2010'!D61</f>
        <v>3.5000000000000003E-2</v>
      </c>
      <c r="E22" s="349"/>
      <c r="F22" s="350">
        <f>ايرادفعلي2011!D61</f>
        <v>0.77300000000000002</v>
      </c>
      <c r="G22" s="351"/>
      <c r="H22" s="350">
        <f>مخطط2012!D61</f>
        <v>0</v>
      </c>
      <c r="I22" s="351"/>
      <c r="J22" s="334">
        <f>مخطط2013!D65</f>
        <v>0</v>
      </c>
      <c r="K22" s="335"/>
      <c r="L22" s="36" t="e">
        <f t="shared" ref="L22:L26" si="12">(J22/H22-1)*100</f>
        <v>#DIV/0!</v>
      </c>
      <c r="M22" s="12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2010'!E61</f>
        <v>0</v>
      </c>
      <c r="E23" s="349"/>
      <c r="F23" s="350">
        <f>ايرادفعلي2011!E61</f>
        <v>0</v>
      </c>
      <c r="G23" s="351"/>
      <c r="H23" s="350">
        <f>مخطط2012!E61</f>
        <v>0</v>
      </c>
      <c r="I23" s="351"/>
      <c r="J23" s="334">
        <f>مخطط2013!E65</f>
        <v>0</v>
      </c>
      <c r="K23" s="335"/>
      <c r="L23" s="36" t="e">
        <f t="shared" si="12"/>
        <v>#DIV/0!</v>
      </c>
      <c r="M23" s="12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2010'!F61</f>
        <v>7865.4380000000001</v>
      </c>
      <c r="E24" s="349"/>
      <c r="F24" s="350">
        <f>ايرادفعلي2011!F61</f>
        <v>12746.063</v>
      </c>
      <c r="G24" s="351"/>
      <c r="H24" s="350">
        <f>مخطط2012!F61</f>
        <v>9462.6260000000002</v>
      </c>
      <c r="I24" s="351"/>
      <c r="J24" s="334">
        <f>مخطط2013!F65</f>
        <v>14703.22</v>
      </c>
      <c r="K24" s="335"/>
      <c r="L24" s="36">
        <f t="shared" si="12"/>
        <v>55.3820260887411</v>
      </c>
      <c r="M24" s="12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2010'!G61</f>
        <v>3.0750000000000002</v>
      </c>
      <c r="E25" s="349"/>
      <c r="F25" s="350">
        <f>ايرادفعلي2011!G61</f>
        <v>61.744999999999997</v>
      </c>
      <c r="G25" s="351"/>
      <c r="H25" s="350">
        <f>مخطط2012!G61</f>
        <v>50</v>
      </c>
      <c r="I25" s="351"/>
      <c r="J25" s="334">
        <f>مخطط2013!G65</f>
        <v>26.32</v>
      </c>
      <c r="K25" s="335"/>
      <c r="L25" s="36">
        <f t="shared" si="12"/>
        <v>-47.36</v>
      </c>
      <c r="M25" s="123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16182.997000000001</v>
      </c>
      <c r="E26" s="427"/>
      <c r="F26" s="426">
        <f>SUM(F21:G25)</f>
        <v>21885.835999999999</v>
      </c>
      <c r="G26" s="427"/>
      <c r="H26" s="426">
        <f>SUM(H21:I25)</f>
        <v>21786.876</v>
      </c>
      <c r="I26" s="427"/>
      <c r="J26" s="426">
        <f>SUM(J21:K25)</f>
        <v>29089.54</v>
      </c>
      <c r="K26" s="427"/>
      <c r="L26" s="36">
        <f t="shared" si="12"/>
        <v>33.518637550422568</v>
      </c>
      <c r="M26" s="123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5">
      <c r="A29" s="420"/>
      <c r="B29" s="421"/>
      <c r="C29" s="422"/>
      <c r="D29" s="148">
        <v>30</v>
      </c>
      <c r="E29" s="148">
        <v>349</v>
      </c>
      <c r="F29" s="148">
        <v>9498</v>
      </c>
      <c r="G29" s="148">
        <v>5509</v>
      </c>
      <c r="H29" s="148">
        <v>6776</v>
      </c>
      <c r="I29" s="148">
        <v>9232</v>
      </c>
      <c r="J29" s="148">
        <v>14627</v>
      </c>
      <c r="K29" s="148">
        <v>19470</v>
      </c>
      <c r="L29" s="148">
        <v>18242</v>
      </c>
      <c r="M29" s="149">
        <v>6017</v>
      </c>
      <c r="N29" s="149">
        <v>2845</v>
      </c>
      <c r="O29" s="148">
        <v>4844</v>
      </c>
      <c r="P29" s="155">
        <f>SUM(D29:O29)</f>
        <v>97439</v>
      </c>
      <c r="Q29" s="31"/>
      <c r="R29" s="23"/>
      <c r="S29" s="1"/>
    </row>
    <row r="30" spans="1:19" ht="15">
      <c r="A30" s="21"/>
      <c r="B30" s="21"/>
      <c r="C30" s="22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20"/>
      <c r="R30" s="23"/>
      <c r="S30" s="1"/>
    </row>
    <row r="31" spans="1:19">
      <c r="A31" s="417" t="s">
        <v>282</v>
      </c>
      <c r="B31" s="418"/>
      <c r="C31" s="419"/>
      <c r="D31" s="180" t="s">
        <v>50</v>
      </c>
      <c r="E31" s="180" t="s">
        <v>51</v>
      </c>
      <c r="F31" s="180" t="s">
        <v>52</v>
      </c>
      <c r="G31" s="180" t="s">
        <v>53</v>
      </c>
      <c r="H31" s="180" t="s">
        <v>54</v>
      </c>
      <c r="I31" s="180" t="s">
        <v>55</v>
      </c>
      <c r="J31" s="180" t="s">
        <v>56</v>
      </c>
      <c r="K31" s="180" t="s">
        <v>57</v>
      </c>
      <c r="L31" s="180" t="s">
        <v>58</v>
      </c>
      <c r="M31" s="180" t="s">
        <v>59</v>
      </c>
      <c r="N31" s="180" t="s">
        <v>60</v>
      </c>
      <c r="O31" s="180" t="s">
        <v>61</v>
      </c>
      <c r="P31" s="139" t="s">
        <v>62</v>
      </c>
      <c r="Q31" s="17"/>
      <c r="R31" s="22"/>
      <c r="S31" s="1"/>
    </row>
    <row r="32" spans="1:19" ht="15">
      <c r="A32" s="420"/>
      <c r="B32" s="421"/>
      <c r="C32" s="422"/>
      <c r="D32" s="148">
        <v>31</v>
      </c>
      <c r="E32" s="148">
        <v>366</v>
      </c>
      <c r="F32" s="148">
        <v>10346</v>
      </c>
      <c r="G32" s="148">
        <v>5864</v>
      </c>
      <c r="H32" s="148">
        <v>6736</v>
      </c>
      <c r="I32" s="148">
        <v>9824</v>
      </c>
      <c r="J32" s="148">
        <v>16366</v>
      </c>
      <c r="K32" s="148">
        <v>18945</v>
      </c>
      <c r="L32" s="148">
        <v>17383</v>
      </c>
      <c r="M32" s="149">
        <v>5486</v>
      </c>
      <c r="N32" s="149">
        <v>3319</v>
      </c>
      <c r="O32" s="148">
        <v>4476</v>
      </c>
      <c r="P32" s="155">
        <f>SUM(D32:O32)</f>
        <v>99142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رقم(1)2013'!C58</f>
        <v>31</v>
      </c>
      <c r="E35" s="158">
        <f>'جدول رقم(1)2013'!D58</f>
        <v>365</v>
      </c>
      <c r="F35" s="158">
        <f>'جدول رقم(1)2013'!E58</f>
        <v>10948</v>
      </c>
      <c r="G35" s="158">
        <f>'جدول رقم(1)2013'!F58</f>
        <v>6061</v>
      </c>
      <c r="H35" s="158">
        <f>'جدول رقم(1)2013'!G58</f>
        <v>6787</v>
      </c>
      <c r="I35" s="158">
        <f>'جدول رقم(1)2013'!H58</f>
        <v>10356</v>
      </c>
      <c r="J35" s="158">
        <f>'جدول رقم(1)2013'!I58</f>
        <v>17966</v>
      </c>
      <c r="K35" s="158">
        <f>'جدول رقم(1)2013'!J58</f>
        <v>20655</v>
      </c>
      <c r="L35" s="158">
        <f>'جدول رقم(1)2013'!K58</f>
        <v>17187</v>
      </c>
      <c r="M35" s="158">
        <f>'جدول رقم(1)2013'!L58</f>
        <v>4680</v>
      </c>
      <c r="N35" s="158">
        <f>'جدول رقم(1)2013'!M58</f>
        <v>4307</v>
      </c>
      <c r="O35" s="158">
        <f>'جدول رقم(1)2013'!N58</f>
        <v>3489</v>
      </c>
      <c r="P35" s="159">
        <f>SUM(D35:O35)</f>
        <v>102832</v>
      </c>
      <c r="Q35" s="31">
        <v>74</v>
      </c>
      <c r="R35" s="1"/>
      <c r="S35" s="24"/>
    </row>
  </sheetData>
  <sheetProtection password="CC06" sheet="1" objects="1" scenarios="1"/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8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232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23"/>
      <c r="S3" s="123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23"/>
      <c r="S4" s="123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23"/>
      <c r="S5" s="123"/>
    </row>
    <row r="6" spans="1:19" ht="15.75">
      <c r="A6" s="5" t="s">
        <v>19</v>
      </c>
      <c r="B6" s="6" t="s">
        <v>20</v>
      </c>
      <c r="C6" s="37">
        <f>SUM(C7:C14)</f>
        <v>2661434.4350000001</v>
      </c>
      <c r="D6" s="411">
        <f>SUM(D7:E14)</f>
        <v>1210381.399</v>
      </c>
      <c r="E6" s="412"/>
      <c r="F6" s="411">
        <f t="shared" ref="F6" si="0">SUM(F7:G14)</f>
        <v>905952.00300000003</v>
      </c>
      <c r="G6" s="412"/>
      <c r="H6" s="411">
        <f t="shared" ref="H6" si="1">SUM(H7:I14)</f>
        <v>1746713.3639999996</v>
      </c>
      <c r="I6" s="412"/>
      <c r="J6" s="411">
        <f t="shared" ref="J6" si="2">SUM(J7:K14)</f>
        <v>1862927.129</v>
      </c>
      <c r="K6" s="412"/>
      <c r="L6" s="413">
        <f t="shared" ref="L6" si="3">SUM(L7:M14)</f>
        <v>3817633.9730000002</v>
      </c>
      <c r="M6" s="414"/>
      <c r="N6" s="413">
        <f t="shared" ref="N6" si="4">SUM(N7:O14)</f>
        <v>1846498</v>
      </c>
      <c r="O6" s="414"/>
      <c r="P6" s="35">
        <f>(N6/H6-1)*100</f>
        <v>5.7127081097892329</v>
      </c>
      <c r="Q6" s="35">
        <f>(N6/J6-1)*100</f>
        <v>-0.88189863920329348</v>
      </c>
      <c r="R6" s="7"/>
      <c r="S6" s="8"/>
    </row>
    <row r="7" spans="1:19" ht="15.75">
      <c r="A7" s="9"/>
      <c r="B7" s="10" t="s">
        <v>21</v>
      </c>
      <c r="C7" s="126">
        <f>'نفقات فعلية 2010'!C62</f>
        <v>14113.851000000001</v>
      </c>
      <c r="D7" s="378">
        <f>'منقح 2011'!C62</f>
        <v>36865.366999999998</v>
      </c>
      <c r="E7" s="379"/>
      <c r="F7" s="378">
        <f>'نفقات فعلية 2011'!C62</f>
        <v>20758.445</v>
      </c>
      <c r="G7" s="379"/>
      <c r="H7" s="380">
        <f>'مصدق 2012'!C65</f>
        <v>41810.123</v>
      </c>
      <c r="I7" s="381"/>
      <c r="J7" s="380">
        <f>'منقح 2012'!C66</f>
        <v>47724.451000000001</v>
      </c>
      <c r="K7" s="381"/>
      <c r="L7" s="350">
        <f>'مقترح 2013'!C66</f>
        <v>61353.824000000001</v>
      </c>
      <c r="M7" s="351"/>
      <c r="N7" s="429">
        <f>متفق2013!C66</f>
        <v>57262</v>
      </c>
      <c r="O7" s="351"/>
      <c r="P7" s="35">
        <f t="shared" ref="P7:P16" si="5">(N7/H7-1)*100</f>
        <v>36.957262718409133</v>
      </c>
      <c r="Q7" s="35">
        <f t="shared" ref="Q7:Q16" si="6">(N7/J7-1)*100</f>
        <v>19.984617528654237</v>
      </c>
      <c r="R7" s="7"/>
      <c r="S7" s="377"/>
    </row>
    <row r="8" spans="1:19" ht="15.75">
      <c r="A8" s="11"/>
      <c r="B8" s="10" t="s">
        <v>22</v>
      </c>
      <c r="C8" s="126">
        <f>'نفقات فعلية 2010'!D62</f>
        <v>981291.36399999994</v>
      </c>
      <c r="D8" s="378">
        <f>'منقح 2011'!D62</f>
        <v>1173034.3700000001</v>
      </c>
      <c r="E8" s="379"/>
      <c r="F8" s="378">
        <f>'نفقات فعلية 2011'!D62</f>
        <v>884737.76800000004</v>
      </c>
      <c r="G8" s="379"/>
      <c r="H8" s="380">
        <f>'مصدق 2012'!D65</f>
        <v>1704457.7209999999</v>
      </c>
      <c r="I8" s="381"/>
      <c r="J8" s="380">
        <f>'منقح 2012'!D66</f>
        <v>1810694.1070000001</v>
      </c>
      <c r="K8" s="381"/>
      <c r="L8" s="350">
        <f>'مقترح 2013'!D66</f>
        <v>3753790.463</v>
      </c>
      <c r="M8" s="351"/>
      <c r="N8" s="429">
        <f>متفق2013!D66</f>
        <v>1788790</v>
      </c>
      <c r="O8" s="351"/>
      <c r="P8" s="35">
        <f t="shared" si="5"/>
        <v>4.9477483636568342</v>
      </c>
      <c r="Q8" s="35">
        <f t="shared" si="6"/>
        <v>-1.209707753248912</v>
      </c>
      <c r="R8" s="7"/>
      <c r="S8" s="377"/>
    </row>
    <row r="9" spans="1:19" ht="15.75">
      <c r="A9" s="11"/>
      <c r="B9" s="10" t="s">
        <v>23</v>
      </c>
      <c r="C9" s="126">
        <f>'نفقات فعلية 2010'!E62</f>
        <v>0</v>
      </c>
      <c r="D9" s="378">
        <f>'منقح 2011'!E62</f>
        <v>0</v>
      </c>
      <c r="E9" s="379"/>
      <c r="F9" s="378">
        <f>'نفقات فعلية 2011'!E62</f>
        <v>0</v>
      </c>
      <c r="G9" s="379"/>
      <c r="H9" s="380">
        <f>'مصدق 2012'!E65</f>
        <v>0</v>
      </c>
      <c r="I9" s="381"/>
      <c r="J9" s="380">
        <f>'منقح 2012'!E66</f>
        <v>0</v>
      </c>
      <c r="K9" s="381"/>
      <c r="L9" s="350">
        <f>'مقترح 2013'!E66</f>
        <v>0</v>
      </c>
      <c r="M9" s="351"/>
      <c r="N9" s="429">
        <f>متفق2013!E66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6">
        <f>'نفقات فعلية 2010'!F62</f>
        <v>1665628.673</v>
      </c>
      <c r="D10" s="378">
        <f>'منقح 2011'!F62</f>
        <v>0</v>
      </c>
      <c r="E10" s="379"/>
      <c r="F10" s="378">
        <f>'نفقات فعلية 2011'!F62</f>
        <v>0</v>
      </c>
      <c r="G10" s="379"/>
      <c r="H10" s="380">
        <f>'مصدق 2012'!F65</f>
        <v>0</v>
      </c>
      <c r="I10" s="381"/>
      <c r="J10" s="380">
        <f>'منقح 2012'!F66</f>
        <v>3532.3009999999999</v>
      </c>
      <c r="K10" s="381"/>
      <c r="L10" s="350">
        <f>'مقترح 2013'!F66</f>
        <v>0</v>
      </c>
      <c r="M10" s="351"/>
      <c r="N10" s="429">
        <f>متفق2013!F66</f>
        <v>0</v>
      </c>
      <c r="O10" s="351"/>
      <c r="P10" s="35" t="e">
        <f t="shared" si="5"/>
        <v>#DIV/0!</v>
      </c>
      <c r="Q10" s="35">
        <f t="shared" si="6"/>
        <v>-100</v>
      </c>
      <c r="R10" s="7"/>
      <c r="S10" s="377"/>
    </row>
    <row r="11" spans="1:19" ht="15.75">
      <c r="A11" s="11"/>
      <c r="B11" s="10" t="s">
        <v>25</v>
      </c>
      <c r="C11" s="126">
        <f>'نفقات فعلية 2010'!G62</f>
        <v>0</v>
      </c>
      <c r="D11" s="378">
        <f>'منقح 2011'!G62</f>
        <v>8.7750000000000004</v>
      </c>
      <c r="E11" s="379"/>
      <c r="F11" s="378">
        <f>'نفقات فعلية 2011'!G62</f>
        <v>8.7750000000000004</v>
      </c>
      <c r="G11" s="379"/>
      <c r="H11" s="380">
        <f>'مصدق 2012'!G65</f>
        <v>8.7550000000000008</v>
      </c>
      <c r="I11" s="381"/>
      <c r="J11" s="380">
        <f>'منقح 2012'!G66</f>
        <v>8.7550000000000008</v>
      </c>
      <c r="K11" s="381"/>
      <c r="L11" s="350">
        <f>'مقترح 2013'!G66</f>
        <v>9.2140000000000004</v>
      </c>
      <c r="M11" s="351"/>
      <c r="N11" s="429">
        <f>متفق2013!G66</f>
        <v>9</v>
      </c>
      <c r="O11" s="351"/>
      <c r="P11" s="35">
        <f t="shared" si="5"/>
        <v>2.7984009137635546</v>
      </c>
      <c r="Q11" s="35">
        <f t="shared" si="6"/>
        <v>2.7984009137635546</v>
      </c>
      <c r="R11" s="7"/>
      <c r="S11" s="377"/>
    </row>
    <row r="12" spans="1:19" ht="15.75">
      <c r="A12" s="11"/>
      <c r="B12" s="10" t="s">
        <v>26</v>
      </c>
      <c r="C12" s="126">
        <f>'نفقات فعلية 2010'!H62</f>
        <v>0</v>
      </c>
      <c r="D12" s="378">
        <f>'منقح 2011'!H62</f>
        <v>0</v>
      </c>
      <c r="E12" s="379"/>
      <c r="F12" s="378">
        <f>'نفقات فعلية 2011'!H62</f>
        <v>0</v>
      </c>
      <c r="G12" s="379"/>
      <c r="H12" s="380">
        <f>'مصدق 2012'!H65</f>
        <v>0</v>
      </c>
      <c r="I12" s="381"/>
      <c r="J12" s="380">
        <f>'منقح 2012'!H66</f>
        <v>0</v>
      </c>
      <c r="K12" s="381"/>
      <c r="L12" s="350">
        <f>'مقترح 2013'!H66</f>
        <v>0</v>
      </c>
      <c r="M12" s="351"/>
      <c r="N12" s="429">
        <f>متفق2013!H66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6">
        <f>'نفقات فعلية 2010'!I62</f>
        <v>7.43</v>
      </c>
      <c r="D13" s="378">
        <f>'منقح 2011'!I62</f>
        <v>182.03200000000001</v>
      </c>
      <c r="E13" s="379"/>
      <c r="F13" s="378">
        <f>'نفقات فعلية 2011'!I62</f>
        <v>169.34</v>
      </c>
      <c r="G13" s="379"/>
      <c r="H13" s="380">
        <f>'مصدق 2012'!I65</f>
        <v>59</v>
      </c>
      <c r="I13" s="381"/>
      <c r="J13" s="380">
        <f>'منقح 2012'!I66</f>
        <v>59</v>
      </c>
      <c r="K13" s="381"/>
      <c r="L13" s="350">
        <f>'مقترح 2013'!I66</f>
        <v>128.25</v>
      </c>
      <c r="M13" s="351"/>
      <c r="N13" s="429">
        <f>متفق2013!I66</f>
        <v>59</v>
      </c>
      <c r="O13" s="351"/>
      <c r="P13" s="35">
        <f t="shared" si="5"/>
        <v>0</v>
      </c>
      <c r="Q13" s="35">
        <f t="shared" si="6"/>
        <v>0</v>
      </c>
      <c r="R13" s="7"/>
      <c r="S13" s="377"/>
    </row>
    <row r="14" spans="1:19" ht="15.75">
      <c r="A14" s="11"/>
      <c r="B14" s="12" t="s">
        <v>28</v>
      </c>
      <c r="C14" s="126">
        <f>'نفقات فعلية 2010'!J62</f>
        <v>393.11700000000002</v>
      </c>
      <c r="D14" s="378">
        <f>'منقح 2011'!J62</f>
        <v>290.85500000000002</v>
      </c>
      <c r="E14" s="379"/>
      <c r="F14" s="378">
        <f>'نفقات فعلية 2011'!J62</f>
        <v>277.67500000000001</v>
      </c>
      <c r="G14" s="379"/>
      <c r="H14" s="380">
        <f>'مصدق 2012'!J65</f>
        <v>377.76499999999999</v>
      </c>
      <c r="I14" s="381"/>
      <c r="J14" s="380">
        <f>'منقح 2012'!J66</f>
        <v>908.51499999999999</v>
      </c>
      <c r="K14" s="381"/>
      <c r="L14" s="350">
        <f>'مقترح 2013'!J66</f>
        <v>2352.2220000000002</v>
      </c>
      <c r="M14" s="351"/>
      <c r="N14" s="429">
        <f>متفق2013!J66</f>
        <v>378</v>
      </c>
      <c r="O14" s="351"/>
      <c r="P14" s="35">
        <f t="shared" si="5"/>
        <v>6.220798644660519E-2</v>
      </c>
      <c r="Q14" s="35">
        <f t="shared" si="6"/>
        <v>-58.393642372442947</v>
      </c>
      <c r="R14" s="7"/>
      <c r="S14" s="377"/>
    </row>
    <row r="15" spans="1:19" ht="15.75">
      <c r="A15" s="5" t="s">
        <v>29</v>
      </c>
      <c r="B15" s="13" t="s">
        <v>30</v>
      </c>
      <c r="C15" s="125">
        <f>'نفقات فعلية 2010'!N62</f>
        <v>4134392.2969999998</v>
      </c>
      <c r="D15" s="382">
        <f>'منقح 2011'!N62</f>
        <v>5183069.6950000003</v>
      </c>
      <c r="E15" s="383"/>
      <c r="F15" s="382">
        <f>'نفقات فعلية 2011'!N62</f>
        <v>1214791.784</v>
      </c>
      <c r="G15" s="383"/>
      <c r="H15" s="396">
        <f>'مصدق 2012'!N65</f>
        <v>4759692</v>
      </c>
      <c r="I15" s="397"/>
      <c r="J15" s="396">
        <f>'منقح 2012'!N66</f>
        <v>5844828.1100000003</v>
      </c>
      <c r="K15" s="397"/>
      <c r="L15" s="365">
        <f>'مقترح 2013'!N66</f>
        <v>12566958</v>
      </c>
      <c r="M15" s="366"/>
      <c r="N15" s="428">
        <f>متفق2013!N66</f>
        <v>6100000</v>
      </c>
      <c r="O15" s="366"/>
      <c r="P15" s="35">
        <f t="shared" si="5"/>
        <v>28.159553181172225</v>
      </c>
      <c r="Q15" s="35">
        <f t="shared" si="6"/>
        <v>4.3657723580172059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6795826.7319999998</v>
      </c>
      <c r="D16" s="411">
        <f>D6+D15</f>
        <v>6393451.0940000005</v>
      </c>
      <c r="E16" s="412"/>
      <c r="F16" s="411">
        <f t="shared" ref="F16" si="7">F6+F15</f>
        <v>2120743.787</v>
      </c>
      <c r="G16" s="412"/>
      <c r="H16" s="411">
        <f t="shared" ref="H16" si="8">H6+H15</f>
        <v>6506405.3640000001</v>
      </c>
      <c r="I16" s="412"/>
      <c r="J16" s="411">
        <f t="shared" ref="J16" si="9">J6+J15</f>
        <v>7707755.2390000001</v>
      </c>
      <c r="K16" s="412"/>
      <c r="L16" s="413">
        <f t="shared" ref="L16" si="10">L6+L15</f>
        <v>16384591.973000001</v>
      </c>
      <c r="M16" s="414"/>
      <c r="N16" s="413">
        <f t="shared" ref="N16" si="11">N6+N15</f>
        <v>7946498</v>
      </c>
      <c r="O16" s="414"/>
      <c r="P16" s="35">
        <f t="shared" si="5"/>
        <v>22.133460112523039</v>
      </c>
      <c r="Q16" s="35">
        <f t="shared" si="6"/>
        <v>3.0974356812992765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23"/>
      <c r="N18" s="123"/>
      <c r="O18" s="123"/>
      <c r="P18" s="123"/>
      <c r="Q18" s="367"/>
      <c r="R18" s="123"/>
      <c r="S18" s="123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23"/>
      <c r="N19" s="123"/>
      <c r="O19" s="123"/>
      <c r="P19" s="123"/>
      <c r="Q19" s="367"/>
      <c r="R19" s="123"/>
      <c r="S19" s="123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4" t="s">
        <v>40</v>
      </c>
      <c r="M20" s="123"/>
      <c r="N20" s="26"/>
      <c r="O20" s="26"/>
      <c r="P20" s="26"/>
      <c r="Q20" s="25"/>
      <c r="R20" s="123"/>
      <c r="S20" s="123"/>
    </row>
    <row r="21" spans="1:19" ht="15.75">
      <c r="A21" s="15" t="s">
        <v>19</v>
      </c>
      <c r="B21" s="343" t="s">
        <v>41</v>
      </c>
      <c r="C21" s="344"/>
      <c r="D21" s="348">
        <f>'ايراد فعلي 2010'!C62</f>
        <v>51.856000000000002</v>
      </c>
      <c r="E21" s="349"/>
      <c r="F21" s="350">
        <f>ايرادفعلي2011!C62</f>
        <v>58.741</v>
      </c>
      <c r="G21" s="351"/>
      <c r="H21" s="350">
        <f>مخطط2012!C62</f>
        <v>260</v>
      </c>
      <c r="I21" s="351"/>
      <c r="J21" s="334">
        <f>مخطط2013!C66</f>
        <v>115</v>
      </c>
      <c r="K21" s="335"/>
      <c r="L21" s="36">
        <f>(J21/H21-1)*100</f>
        <v>-55.769230769230774</v>
      </c>
      <c r="M21" s="12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2010'!D62</f>
        <v>0</v>
      </c>
      <c r="E22" s="349"/>
      <c r="F22" s="350">
        <f>ايرادفعلي2011!D62</f>
        <v>0</v>
      </c>
      <c r="G22" s="351"/>
      <c r="H22" s="350">
        <f>مخطط2012!D62</f>
        <v>0</v>
      </c>
      <c r="I22" s="351"/>
      <c r="J22" s="334">
        <f>مخطط2013!D66</f>
        <v>0</v>
      </c>
      <c r="K22" s="335"/>
      <c r="L22" s="36" t="e">
        <f t="shared" ref="L22:L26" si="12">(J22/H22-1)*100</f>
        <v>#DIV/0!</v>
      </c>
      <c r="M22" s="12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2010'!E62</f>
        <v>0</v>
      </c>
      <c r="E23" s="349"/>
      <c r="F23" s="350">
        <f>ايرادفعلي2011!E62</f>
        <v>0</v>
      </c>
      <c r="G23" s="351"/>
      <c r="H23" s="350">
        <f>مخطط2012!E62</f>
        <v>0</v>
      </c>
      <c r="I23" s="351"/>
      <c r="J23" s="334">
        <f>مخطط2013!E66</f>
        <v>0</v>
      </c>
      <c r="K23" s="335"/>
      <c r="L23" s="36" t="e">
        <f t="shared" si="12"/>
        <v>#DIV/0!</v>
      </c>
      <c r="M23" s="12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2010'!F62</f>
        <v>26153.383999999998</v>
      </c>
      <c r="E24" s="349"/>
      <c r="F24" s="350">
        <f>ايرادفعلي2011!F62</f>
        <v>15239.941999999999</v>
      </c>
      <c r="G24" s="351"/>
      <c r="H24" s="350">
        <f>مخطط2012!F62</f>
        <v>610.25</v>
      </c>
      <c r="I24" s="351"/>
      <c r="J24" s="334">
        <f>مخطط2013!F66</f>
        <v>169</v>
      </c>
      <c r="K24" s="335"/>
      <c r="L24" s="36">
        <f t="shared" si="12"/>
        <v>-72.306431790249889</v>
      </c>
      <c r="M24" s="12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2010'!G62</f>
        <v>0</v>
      </c>
      <c r="E25" s="349"/>
      <c r="F25" s="350">
        <f>ايرادفعلي2011!G62</f>
        <v>0</v>
      </c>
      <c r="G25" s="351"/>
      <c r="H25" s="350">
        <f>مخطط2012!G62</f>
        <v>0</v>
      </c>
      <c r="I25" s="351"/>
      <c r="J25" s="334">
        <f>مخطط2013!G66</f>
        <v>0</v>
      </c>
      <c r="K25" s="335"/>
      <c r="L25" s="36" t="e">
        <f t="shared" si="12"/>
        <v>#DIV/0!</v>
      </c>
      <c r="M25" s="123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26205.239999999998</v>
      </c>
      <c r="E26" s="427"/>
      <c r="F26" s="426">
        <f>SUM(F21:G25)</f>
        <v>15298.682999999999</v>
      </c>
      <c r="G26" s="427"/>
      <c r="H26" s="426">
        <f>SUM(H21:I25)</f>
        <v>870.25</v>
      </c>
      <c r="I26" s="427"/>
      <c r="J26" s="426">
        <f>SUM(J21:K25)</f>
        <v>284</v>
      </c>
      <c r="K26" s="427"/>
      <c r="L26" s="36">
        <f t="shared" si="12"/>
        <v>-67.365699511634574</v>
      </c>
      <c r="M26" s="123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5.75">
      <c r="A29" s="420"/>
      <c r="B29" s="421"/>
      <c r="C29" s="422"/>
      <c r="D29" s="153">
        <v>9</v>
      </c>
      <c r="E29" s="153">
        <v>9</v>
      </c>
      <c r="F29" s="153">
        <v>42</v>
      </c>
      <c r="G29" s="153">
        <v>81</v>
      </c>
      <c r="H29" s="153">
        <v>79</v>
      </c>
      <c r="I29" s="153">
        <v>118</v>
      </c>
      <c r="J29" s="153">
        <v>176</v>
      </c>
      <c r="K29" s="153">
        <v>194</v>
      </c>
      <c r="L29" s="153">
        <v>270</v>
      </c>
      <c r="M29" s="154">
        <v>171</v>
      </c>
      <c r="N29" s="154">
        <v>99</v>
      </c>
      <c r="O29" s="153">
        <v>85</v>
      </c>
      <c r="P29" s="162">
        <f>SUM(D29:O29)</f>
        <v>1333</v>
      </c>
      <c r="Q29" s="31"/>
      <c r="R29" s="23"/>
      <c r="S29" s="1"/>
    </row>
    <row r="30" spans="1:19" ht="15">
      <c r="A30" s="21"/>
      <c r="B30" s="21"/>
      <c r="C30" s="22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5.75">
      <c r="A32" s="420"/>
      <c r="B32" s="421"/>
      <c r="C32" s="422"/>
      <c r="D32" s="153">
        <v>9</v>
      </c>
      <c r="E32" s="153">
        <v>9</v>
      </c>
      <c r="F32" s="153">
        <v>47</v>
      </c>
      <c r="G32" s="153">
        <v>110</v>
      </c>
      <c r="H32" s="153">
        <v>85</v>
      </c>
      <c r="I32" s="153">
        <v>136</v>
      </c>
      <c r="J32" s="153">
        <v>184</v>
      </c>
      <c r="K32" s="153">
        <v>203</v>
      </c>
      <c r="L32" s="153">
        <v>308</v>
      </c>
      <c r="M32" s="154">
        <v>180</v>
      </c>
      <c r="N32" s="154">
        <v>100</v>
      </c>
      <c r="O32" s="153">
        <v>92</v>
      </c>
      <c r="P32" s="141">
        <f>SUM(D32:O32)</f>
        <v>1463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رقم(1)2013'!C59</f>
        <v>9</v>
      </c>
      <c r="E35" s="158">
        <f>'جدول رقم(1)2013'!D59</f>
        <v>9</v>
      </c>
      <c r="F35" s="158">
        <f>'جدول رقم(1)2013'!E59</f>
        <v>48</v>
      </c>
      <c r="G35" s="158">
        <f>'جدول رقم(1)2013'!F59</f>
        <v>128</v>
      </c>
      <c r="H35" s="158">
        <f>'جدول رقم(1)2013'!G59</f>
        <v>99</v>
      </c>
      <c r="I35" s="158">
        <f>'جدول رقم(1)2013'!H59</f>
        <v>168</v>
      </c>
      <c r="J35" s="158">
        <f>'جدول رقم(1)2013'!I59</f>
        <v>222</v>
      </c>
      <c r="K35" s="158">
        <f>'جدول رقم(1)2013'!J59</f>
        <v>263</v>
      </c>
      <c r="L35" s="158">
        <f>'جدول رقم(1)2013'!K59</f>
        <v>838</v>
      </c>
      <c r="M35" s="158">
        <f>'جدول رقم(1)2013'!L59</f>
        <v>322</v>
      </c>
      <c r="N35" s="158">
        <f>'جدول رقم(1)2013'!M59</f>
        <v>142</v>
      </c>
      <c r="O35" s="158">
        <f>'جدول رقم(1)2013'!N59</f>
        <v>1256</v>
      </c>
      <c r="P35" s="159">
        <f>SUM(D35:O35)</f>
        <v>3504</v>
      </c>
      <c r="Q35" s="31">
        <v>75</v>
      </c>
      <c r="R35" s="1"/>
      <c r="S35" s="24"/>
    </row>
  </sheetData>
  <sheetProtection password="CC06" sheet="1" objects="1" scenarios="1"/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58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6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233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23"/>
      <c r="S3" s="123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23"/>
      <c r="S4" s="123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23"/>
      <c r="S5" s="123"/>
    </row>
    <row r="6" spans="1:19" ht="15.75">
      <c r="A6" s="5" t="s">
        <v>19</v>
      </c>
      <c r="B6" s="6" t="s">
        <v>20</v>
      </c>
      <c r="C6" s="37">
        <f>SUM(C7:C14)</f>
        <v>92710.679000000004</v>
      </c>
      <c r="D6" s="411">
        <f>SUM(D7:E14)</f>
        <v>131964.98699999999</v>
      </c>
      <c r="E6" s="412"/>
      <c r="F6" s="411">
        <f t="shared" ref="F6" si="0">SUM(F7:G14)</f>
        <v>119464.976</v>
      </c>
      <c r="G6" s="412"/>
      <c r="H6" s="411">
        <f t="shared" ref="H6" si="1">SUM(H7:I14)</f>
        <v>165761.785</v>
      </c>
      <c r="I6" s="412"/>
      <c r="J6" s="411">
        <f t="shared" ref="J6" si="2">SUM(J7:K14)</f>
        <v>165829.185</v>
      </c>
      <c r="K6" s="412"/>
      <c r="L6" s="413">
        <f t="shared" ref="L6" si="3">SUM(L7:M14)</f>
        <v>186615.24299999999</v>
      </c>
      <c r="M6" s="414"/>
      <c r="N6" s="413">
        <f t="shared" ref="N6" si="4">SUM(N7:O14)</f>
        <v>189533</v>
      </c>
      <c r="O6" s="414"/>
      <c r="P6" s="35">
        <f>(N6/H6-1)*100</f>
        <v>14.340588212174477</v>
      </c>
      <c r="Q6" s="35">
        <f>(N6/J6-1)*100</f>
        <v>14.294115357317839</v>
      </c>
      <c r="R6" s="7"/>
      <c r="S6" s="8"/>
    </row>
    <row r="7" spans="1:19" ht="15.75">
      <c r="A7" s="9"/>
      <c r="B7" s="10" t="s">
        <v>21</v>
      </c>
      <c r="C7" s="126">
        <f>'نفقات فعلية 2010'!C63</f>
        <v>84522.274999999994</v>
      </c>
      <c r="D7" s="378">
        <f>'منقح 2011'!C63</f>
        <v>105920.25199999999</v>
      </c>
      <c r="E7" s="379"/>
      <c r="F7" s="378">
        <f>'نفقات فعلية 2011'!C63</f>
        <v>96592.058999999994</v>
      </c>
      <c r="G7" s="379"/>
      <c r="H7" s="380">
        <f>'مصدق 2012'!C66</f>
        <v>118610.03</v>
      </c>
      <c r="I7" s="381"/>
      <c r="J7" s="380">
        <f>'منقح 2012'!C67</f>
        <v>118302.43</v>
      </c>
      <c r="K7" s="381"/>
      <c r="L7" s="350">
        <f>'مقترح 2013'!C67</f>
        <v>139906</v>
      </c>
      <c r="M7" s="351"/>
      <c r="N7" s="429">
        <f>متفق2013!C67</f>
        <v>143445</v>
      </c>
      <c r="O7" s="351"/>
      <c r="P7" s="35">
        <f t="shared" ref="P7:P16" si="5">(N7/H7-1)*100</f>
        <v>20.938338857177598</v>
      </c>
      <c r="Q7" s="35">
        <f t="shared" ref="Q7:Q16" si="6">(N7/J7-1)*100</f>
        <v>21.252792525056343</v>
      </c>
      <c r="R7" s="7"/>
      <c r="S7" s="377"/>
    </row>
    <row r="8" spans="1:19" ht="15.75">
      <c r="A8" s="11"/>
      <c r="B8" s="10" t="s">
        <v>22</v>
      </c>
      <c r="C8" s="126">
        <f>'نفقات فعلية 2010'!D63</f>
        <v>5885.2349999999997</v>
      </c>
      <c r="D8" s="378">
        <f>'منقح 2011'!D63</f>
        <v>14035.922</v>
      </c>
      <c r="E8" s="379"/>
      <c r="F8" s="378">
        <f>'نفقات فعلية 2011'!D63</f>
        <v>11524.037</v>
      </c>
      <c r="G8" s="379"/>
      <c r="H8" s="380">
        <f>'مصدق 2012'!D66</f>
        <v>26856.69</v>
      </c>
      <c r="I8" s="381"/>
      <c r="J8" s="380">
        <f>'منقح 2012'!D67</f>
        <v>20093.689999999999</v>
      </c>
      <c r="K8" s="381"/>
      <c r="L8" s="350">
        <f>'مقترح 2013'!D67</f>
        <v>28256.42</v>
      </c>
      <c r="M8" s="351"/>
      <c r="N8" s="429">
        <f>متفق2013!D67</f>
        <v>26085</v>
      </c>
      <c r="O8" s="351"/>
      <c r="P8" s="35">
        <f t="shared" si="5"/>
        <v>-2.873362279566094</v>
      </c>
      <c r="Q8" s="35">
        <f t="shared" si="6"/>
        <v>29.816872859091603</v>
      </c>
      <c r="R8" s="7"/>
      <c r="S8" s="377"/>
    </row>
    <row r="9" spans="1:19" ht="15.75">
      <c r="A9" s="11"/>
      <c r="B9" s="10" t="s">
        <v>23</v>
      </c>
      <c r="C9" s="126">
        <f>'نفقات فعلية 2010'!E63</f>
        <v>0</v>
      </c>
      <c r="D9" s="378">
        <f>'منقح 2011'!E63</f>
        <v>0</v>
      </c>
      <c r="E9" s="379"/>
      <c r="F9" s="378">
        <f>'نفقات فعلية 2011'!E63</f>
        <v>0</v>
      </c>
      <c r="G9" s="379"/>
      <c r="H9" s="380">
        <f>'مصدق 2012'!E66</f>
        <v>0</v>
      </c>
      <c r="I9" s="381"/>
      <c r="J9" s="380">
        <f>'منقح 2012'!E67</f>
        <v>0</v>
      </c>
      <c r="K9" s="381"/>
      <c r="L9" s="350">
        <f>'مقترح 2013'!E67</f>
        <v>0</v>
      </c>
      <c r="M9" s="351"/>
      <c r="N9" s="429">
        <f>متفق2013!E67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6">
        <f>'نفقات فعلية 2010'!F63</f>
        <v>0</v>
      </c>
      <c r="D10" s="378">
        <f>'منقح 2011'!F63</f>
        <v>0</v>
      </c>
      <c r="E10" s="379"/>
      <c r="F10" s="378">
        <f>'نفقات فعلية 2011'!F63</f>
        <v>0</v>
      </c>
      <c r="G10" s="379"/>
      <c r="H10" s="380">
        <f>'مصدق 2012'!F66</f>
        <v>0</v>
      </c>
      <c r="I10" s="381"/>
      <c r="J10" s="380">
        <f>'منقح 2012'!F67</f>
        <v>0</v>
      </c>
      <c r="K10" s="381"/>
      <c r="L10" s="350">
        <f>'مقترح 2013'!F67</f>
        <v>0</v>
      </c>
      <c r="M10" s="351"/>
      <c r="N10" s="429">
        <f>متفق2013!F67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26">
        <f>'نفقات فعلية 2010'!G63</f>
        <v>0</v>
      </c>
      <c r="D11" s="378">
        <f>'منقح 2011'!G63</f>
        <v>999.64499999999998</v>
      </c>
      <c r="E11" s="379"/>
      <c r="F11" s="378">
        <f>'نفقات فعلية 2011'!G63</f>
        <v>820.52499999999998</v>
      </c>
      <c r="G11" s="379"/>
      <c r="H11" s="380">
        <f>'مصدق 2012'!G66</f>
        <v>992.56500000000005</v>
      </c>
      <c r="I11" s="381"/>
      <c r="J11" s="380">
        <f>'منقح 2012'!G67</f>
        <v>992.56500000000005</v>
      </c>
      <c r="K11" s="381"/>
      <c r="L11" s="350">
        <f>'مقترح 2013'!G67</f>
        <v>1655.0229999999999</v>
      </c>
      <c r="M11" s="351"/>
      <c r="N11" s="429">
        <f>متفق2013!G67</f>
        <v>1655</v>
      </c>
      <c r="O11" s="351"/>
      <c r="P11" s="35">
        <f t="shared" si="5"/>
        <v>66.739709741931236</v>
      </c>
      <c r="Q11" s="35">
        <f t="shared" si="6"/>
        <v>66.739709741931236</v>
      </c>
      <c r="R11" s="7"/>
      <c r="S11" s="377"/>
    </row>
    <row r="12" spans="1:19" ht="15.75">
      <c r="A12" s="11"/>
      <c r="B12" s="10" t="s">
        <v>26</v>
      </c>
      <c r="C12" s="126">
        <f>'نفقات فعلية 2010'!H63</f>
        <v>0</v>
      </c>
      <c r="D12" s="378">
        <f>'منقح 2011'!H63</f>
        <v>0</v>
      </c>
      <c r="E12" s="379"/>
      <c r="F12" s="378">
        <f>'نفقات فعلية 2011'!H63</f>
        <v>0</v>
      </c>
      <c r="G12" s="379"/>
      <c r="H12" s="380">
        <f>'مصدق 2012'!H66</f>
        <v>0</v>
      </c>
      <c r="I12" s="381"/>
      <c r="J12" s="380">
        <f>'منقح 2012'!H67</f>
        <v>0</v>
      </c>
      <c r="K12" s="381"/>
      <c r="L12" s="350">
        <f>'مقترح 2013'!H67</f>
        <v>0</v>
      </c>
      <c r="M12" s="351"/>
      <c r="N12" s="429">
        <f>متفق2013!H67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6">
        <f>'نفقات فعلية 2010'!I63</f>
        <v>103.145</v>
      </c>
      <c r="D13" s="378">
        <f>'منقح 2011'!I63</f>
        <v>782.76800000000003</v>
      </c>
      <c r="E13" s="379"/>
      <c r="F13" s="378">
        <f>'نفقات فعلية 2011'!I63</f>
        <v>634.22799999999995</v>
      </c>
      <c r="G13" s="379"/>
      <c r="H13" s="380">
        <f>'مصدق 2012'!I66</f>
        <v>840.5</v>
      </c>
      <c r="I13" s="381"/>
      <c r="J13" s="380">
        <f>'منقح 2012'!I67</f>
        <v>1170.5</v>
      </c>
      <c r="K13" s="381"/>
      <c r="L13" s="350">
        <f>'مقترح 2013'!I67</f>
        <v>1173.0999999999999</v>
      </c>
      <c r="M13" s="351"/>
      <c r="N13" s="429">
        <f>متفق2013!I67</f>
        <v>1223</v>
      </c>
      <c r="O13" s="351"/>
      <c r="P13" s="35">
        <f t="shared" si="5"/>
        <v>45.508625817965488</v>
      </c>
      <c r="Q13" s="35">
        <f t="shared" si="6"/>
        <v>4.4852627082443419</v>
      </c>
      <c r="R13" s="7"/>
      <c r="S13" s="377"/>
    </row>
    <row r="14" spans="1:19" ht="15.75">
      <c r="A14" s="11"/>
      <c r="B14" s="12" t="s">
        <v>28</v>
      </c>
      <c r="C14" s="126">
        <f>'نفقات فعلية 2010'!J63</f>
        <v>2200.0239999999999</v>
      </c>
      <c r="D14" s="378">
        <f>'منقح 2011'!J63</f>
        <v>10226.4</v>
      </c>
      <c r="E14" s="379"/>
      <c r="F14" s="378">
        <f>'نفقات فعلية 2011'!J63</f>
        <v>9894.1270000000004</v>
      </c>
      <c r="G14" s="379"/>
      <c r="H14" s="380">
        <f>'مصدق 2012'!J66</f>
        <v>18462</v>
      </c>
      <c r="I14" s="381"/>
      <c r="J14" s="380">
        <f>'منقح 2012'!J67</f>
        <v>25270</v>
      </c>
      <c r="K14" s="381"/>
      <c r="L14" s="350">
        <f>'مقترح 2013'!J67</f>
        <v>15624.7</v>
      </c>
      <c r="M14" s="351"/>
      <c r="N14" s="429">
        <f>متفق2013!J67</f>
        <v>17125</v>
      </c>
      <c r="O14" s="351"/>
      <c r="P14" s="35">
        <f t="shared" si="5"/>
        <v>-7.2419022857761917</v>
      </c>
      <c r="Q14" s="35">
        <f t="shared" si="6"/>
        <v>-32.231895528294416</v>
      </c>
      <c r="R14" s="7"/>
      <c r="S14" s="377"/>
    </row>
    <row r="15" spans="1:19" ht="15.75">
      <c r="A15" s="5" t="s">
        <v>29</v>
      </c>
      <c r="B15" s="13" t="s">
        <v>30</v>
      </c>
      <c r="C15" s="125">
        <f>'نفقات فعلية 2010'!N63</f>
        <v>15989.380999999999</v>
      </c>
      <c r="D15" s="382">
        <f>'منقح 2011'!N63</f>
        <v>47197.716</v>
      </c>
      <c r="E15" s="383"/>
      <c r="F15" s="382">
        <f>'نفقات فعلية 2011'!N63</f>
        <v>22547.855</v>
      </c>
      <c r="G15" s="383"/>
      <c r="H15" s="396">
        <f>'مصدق 2012'!N66</f>
        <v>18200</v>
      </c>
      <c r="I15" s="397"/>
      <c r="J15" s="396">
        <f>'منقح 2012'!N67</f>
        <v>40755.078999999998</v>
      </c>
      <c r="K15" s="397"/>
      <c r="L15" s="365">
        <f>'مقترح 2013'!N67</f>
        <v>70000</v>
      </c>
      <c r="M15" s="366"/>
      <c r="N15" s="428">
        <f>متفق2013!N67</f>
        <v>40000</v>
      </c>
      <c r="O15" s="366"/>
      <c r="P15" s="35">
        <f t="shared" si="5"/>
        <v>119.7802197802198</v>
      </c>
      <c r="Q15" s="35">
        <f t="shared" si="6"/>
        <v>-1.8527236813845938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108700.06</v>
      </c>
      <c r="D16" s="411">
        <f>D6+D15</f>
        <v>179162.70299999998</v>
      </c>
      <c r="E16" s="412"/>
      <c r="F16" s="411">
        <f t="shared" ref="F16" si="7">F6+F15</f>
        <v>142012.83100000001</v>
      </c>
      <c r="G16" s="412"/>
      <c r="H16" s="411">
        <f t="shared" ref="H16" si="8">H6+H15</f>
        <v>183961.785</v>
      </c>
      <c r="I16" s="412"/>
      <c r="J16" s="411">
        <f t="shared" ref="J16" si="9">J6+J15</f>
        <v>206584.264</v>
      </c>
      <c r="K16" s="412"/>
      <c r="L16" s="413">
        <f t="shared" ref="L16" si="10">L6+L15</f>
        <v>256615.24299999999</v>
      </c>
      <c r="M16" s="414"/>
      <c r="N16" s="413">
        <f t="shared" ref="N16" si="11">N6+N15</f>
        <v>229533</v>
      </c>
      <c r="O16" s="414"/>
      <c r="P16" s="35">
        <f t="shared" si="5"/>
        <v>24.772109598740855</v>
      </c>
      <c r="Q16" s="35">
        <f t="shared" si="6"/>
        <v>11.108656368909099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23"/>
      <c r="N18" s="123"/>
      <c r="O18" s="123"/>
      <c r="P18" s="123"/>
      <c r="Q18" s="367"/>
      <c r="R18" s="123"/>
      <c r="S18" s="123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23"/>
      <c r="N19" s="123"/>
      <c r="O19" s="123"/>
      <c r="P19" s="123"/>
      <c r="Q19" s="367"/>
      <c r="R19" s="123"/>
      <c r="S19" s="123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4" t="s">
        <v>40</v>
      </c>
      <c r="M20" s="123"/>
      <c r="N20" s="26"/>
      <c r="O20" s="26"/>
      <c r="P20" s="26"/>
      <c r="Q20" s="25"/>
      <c r="R20" s="123"/>
      <c r="S20" s="123"/>
    </row>
    <row r="21" spans="1:19" ht="15.75">
      <c r="A21" s="15" t="s">
        <v>19</v>
      </c>
      <c r="B21" s="343" t="s">
        <v>41</v>
      </c>
      <c r="C21" s="344"/>
      <c r="D21" s="348">
        <f>'ايراد فعلي 2010'!C63</f>
        <v>146.00899999999999</v>
      </c>
      <c r="E21" s="349"/>
      <c r="F21" s="350">
        <f>ايرادفعلي2011!C63</f>
        <v>183.99799999999999</v>
      </c>
      <c r="G21" s="351"/>
      <c r="H21" s="350">
        <f>مخطط2012!C63</f>
        <v>184.2</v>
      </c>
      <c r="I21" s="351"/>
      <c r="J21" s="334">
        <f>مخطط2013!C67</f>
        <v>233.25</v>
      </c>
      <c r="K21" s="445"/>
      <c r="L21" s="36">
        <f>(J21/H21-1)*100</f>
        <v>26.628664495114009</v>
      </c>
      <c r="M21" s="12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2010'!D63</f>
        <v>0</v>
      </c>
      <c r="E22" s="349"/>
      <c r="F22" s="350">
        <f>ايرادفعلي2011!D63</f>
        <v>0</v>
      </c>
      <c r="G22" s="351"/>
      <c r="H22" s="350">
        <f>مخطط2012!D63</f>
        <v>0</v>
      </c>
      <c r="I22" s="351"/>
      <c r="J22" s="334">
        <f>مخطط2013!D67</f>
        <v>0</v>
      </c>
      <c r="K22" s="445"/>
      <c r="L22" s="36" t="e">
        <f t="shared" ref="L22:L26" si="12">(J22/H22-1)*100</f>
        <v>#DIV/0!</v>
      </c>
      <c r="M22" s="12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2010'!E63</f>
        <v>0</v>
      </c>
      <c r="E23" s="349"/>
      <c r="F23" s="350">
        <f>ايرادفعلي2011!E63</f>
        <v>1551.8340000000001</v>
      </c>
      <c r="G23" s="351"/>
      <c r="H23" s="350">
        <f>مخطط2012!E63</f>
        <v>0</v>
      </c>
      <c r="I23" s="351"/>
      <c r="J23" s="334">
        <f>مخطط2013!E67</f>
        <v>0</v>
      </c>
      <c r="K23" s="445"/>
      <c r="L23" s="36" t="e">
        <f t="shared" si="12"/>
        <v>#DIV/0!</v>
      </c>
      <c r="M23" s="12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2010'!F63</f>
        <v>543.495</v>
      </c>
      <c r="E24" s="349"/>
      <c r="F24" s="350">
        <f>ايرادفعلي2011!F63</f>
        <v>847.601</v>
      </c>
      <c r="G24" s="351"/>
      <c r="H24" s="350">
        <f>مخطط2012!F63</f>
        <v>828.5</v>
      </c>
      <c r="I24" s="351"/>
      <c r="J24" s="334">
        <f>مخطط2013!F67</f>
        <v>1229</v>
      </c>
      <c r="K24" s="335"/>
      <c r="L24" s="36">
        <f t="shared" si="12"/>
        <v>48.340374170187083</v>
      </c>
      <c r="M24" s="12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2010'!G63</f>
        <v>0</v>
      </c>
      <c r="E25" s="349"/>
      <c r="F25" s="350">
        <f>ايرادفعلي2011!G63</f>
        <v>0</v>
      </c>
      <c r="G25" s="351"/>
      <c r="H25" s="350">
        <f>مخطط2012!G63</f>
        <v>0</v>
      </c>
      <c r="I25" s="351"/>
      <c r="J25" s="334">
        <f>مخطط2013!G67</f>
        <v>0</v>
      </c>
      <c r="K25" s="335"/>
      <c r="L25" s="36" t="e">
        <f t="shared" si="12"/>
        <v>#DIV/0!</v>
      </c>
      <c r="M25" s="123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689.50400000000002</v>
      </c>
      <c r="E26" s="427"/>
      <c r="F26" s="426">
        <f>SUM(F21:G25)</f>
        <v>2583.433</v>
      </c>
      <c r="G26" s="427"/>
      <c r="H26" s="426">
        <f>SUM(H21:I25)</f>
        <v>1012.7</v>
      </c>
      <c r="I26" s="427"/>
      <c r="J26" s="426">
        <f>SUM(J21:K25)</f>
        <v>1462.25</v>
      </c>
      <c r="K26" s="427"/>
      <c r="L26" s="36">
        <f t="shared" si="12"/>
        <v>44.391231361706332</v>
      </c>
      <c r="M26" s="123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5">
      <c r="A29" s="420"/>
      <c r="B29" s="421"/>
      <c r="C29" s="422"/>
      <c r="D29" s="151">
        <v>5</v>
      </c>
      <c r="E29" s="151">
        <v>19</v>
      </c>
      <c r="F29" s="151">
        <v>107</v>
      </c>
      <c r="G29" s="151">
        <v>353</v>
      </c>
      <c r="H29" s="151">
        <v>651</v>
      </c>
      <c r="I29" s="151">
        <v>1100</v>
      </c>
      <c r="J29" s="151">
        <v>1769</v>
      </c>
      <c r="K29" s="151">
        <v>1782</v>
      </c>
      <c r="L29" s="151">
        <v>1686</v>
      </c>
      <c r="M29" s="152">
        <v>1042</v>
      </c>
      <c r="N29" s="152">
        <v>1028</v>
      </c>
      <c r="O29" s="151">
        <v>1505</v>
      </c>
      <c r="P29" s="162">
        <f>SUM(D29:O29)</f>
        <v>11047</v>
      </c>
      <c r="Q29" s="31"/>
      <c r="R29" s="23"/>
      <c r="S29" s="1"/>
    </row>
    <row r="30" spans="1:19" ht="15">
      <c r="A30" s="21"/>
      <c r="B30" s="21"/>
      <c r="C30" s="22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5">
      <c r="A32" s="420"/>
      <c r="B32" s="421"/>
      <c r="C32" s="422"/>
      <c r="D32" s="151">
        <v>5</v>
      </c>
      <c r="E32" s="151">
        <v>19</v>
      </c>
      <c r="F32" s="151">
        <v>106</v>
      </c>
      <c r="G32" s="151">
        <v>705</v>
      </c>
      <c r="H32" s="151">
        <v>999</v>
      </c>
      <c r="I32" s="151">
        <v>1740</v>
      </c>
      <c r="J32" s="151">
        <v>2316</v>
      </c>
      <c r="K32" s="151">
        <v>1250</v>
      </c>
      <c r="L32" s="151">
        <v>2074</v>
      </c>
      <c r="M32" s="152">
        <v>1015</v>
      </c>
      <c r="N32" s="152">
        <v>445</v>
      </c>
      <c r="O32" s="151">
        <v>413</v>
      </c>
      <c r="P32" s="141">
        <f>SUM(D32:O32)</f>
        <v>11087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رقم(1)2013'!C60</f>
        <v>5</v>
      </c>
      <c r="E35" s="158">
        <f>'جدول رقم(1)2013'!D60</f>
        <v>19</v>
      </c>
      <c r="F35" s="158">
        <f>'جدول رقم(1)2013'!E60</f>
        <v>107</v>
      </c>
      <c r="G35" s="158">
        <f>'جدول رقم(1)2013'!F60</f>
        <v>735</v>
      </c>
      <c r="H35" s="158">
        <f>'جدول رقم(1)2013'!G60</f>
        <v>1039</v>
      </c>
      <c r="I35" s="158">
        <f>'جدول رقم(1)2013'!H60</f>
        <v>1851</v>
      </c>
      <c r="J35" s="158">
        <f>'جدول رقم(1)2013'!I60</f>
        <v>2436</v>
      </c>
      <c r="K35" s="158">
        <f>'جدول رقم(1)2013'!J60</f>
        <v>1868</v>
      </c>
      <c r="L35" s="158">
        <f>'جدول رقم(1)2013'!K60</f>
        <v>2121</v>
      </c>
      <c r="M35" s="158">
        <f>'جدول رقم(1)2013'!L60</f>
        <v>651</v>
      </c>
      <c r="N35" s="158">
        <f>'جدول رقم(1)2013'!M60</f>
        <v>197</v>
      </c>
      <c r="O35" s="158">
        <f>'جدول رقم(1)2013'!N60</f>
        <v>307</v>
      </c>
      <c r="P35" s="159">
        <f>SUM(D35:O35)</f>
        <v>11336</v>
      </c>
      <c r="Q35" s="31">
        <v>76</v>
      </c>
      <c r="R35" s="1"/>
      <c r="S35" s="24"/>
    </row>
  </sheetData>
  <sheetProtection password="CC06" sheet="1" objects="1" scenarios="1"/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59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9" workbookViewId="0">
      <selection activeCell="P35" sqref="P35"/>
    </sheetView>
  </sheetViews>
  <sheetFormatPr defaultRowHeight="14.25"/>
  <cols>
    <col min="1" max="1" width="3.875" customWidth="1"/>
    <col min="2" max="2" width="22.5" customWidth="1"/>
    <col min="3" max="3" width="12.125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5.625" customWidth="1"/>
    <col min="14" max="14" width="7.5" customWidth="1"/>
    <col min="15" max="15" width="4.875" customWidth="1"/>
    <col min="16" max="16" width="7.625" customWidth="1"/>
    <col min="17" max="17" width="6.75" customWidth="1"/>
  </cols>
  <sheetData>
    <row r="1" spans="1:19" ht="20.25">
      <c r="A1" s="384" t="s">
        <v>234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23"/>
      <c r="S3" s="123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23"/>
      <c r="S4" s="123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23"/>
      <c r="S5" s="123"/>
    </row>
    <row r="6" spans="1:19" ht="15.75">
      <c r="A6" s="5" t="s">
        <v>19</v>
      </c>
      <c r="B6" s="6" t="s">
        <v>20</v>
      </c>
      <c r="C6" s="37">
        <f>SUM(C7:C14)</f>
        <v>78701.342999999993</v>
      </c>
      <c r="D6" s="411">
        <f>SUM(D7:E14)</f>
        <v>13842.458000000001</v>
      </c>
      <c r="E6" s="412"/>
      <c r="F6" s="411">
        <f t="shared" ref="F6" si="0">SUM(F7:G14)</f>
        <v>12322.663000000002</v>
      </c>
      <c r="G6" s="412"/>
      <c r="H6" s="411">
        <f t="shared" ref="H6" si="1">SUM(H7:I14)</f>
        <v>14053.817000000001</v>
      </c>
      <c r="I6" s="412"/>
      <c r="J6" s="411">
        <f t="shared" ref="J6" si="2">SUM(J7:K14)</f>
        <v>15931.887000000001</v>
      </c>
      <c r="K6" s="412"/>
      <c r="L6" s="413">
        <f t="shared" ref="L6" si="3">SUM(L7:M14)</f>
        <v>16595.947</v>
      </c>
      <c r="M6" s="414"/>
      <c r="N6" s="413">
        <f t="shared" ref="N6" si="4">SUM(N7:O14)</f>
        <v>15037</v>
      </c>
      <c r="O6" s="414"/>
      <c r="P6" s="35">
        <f>(N6/H6-1)*100</f>
        <v>6.9958431933473841</v>
      </c>
      <c r="Q6" s="35">
        <f>(N6/J6-1)*100</f>
        <v>-5.616955480540387</v>
      </c>
      <c r="R6" s="7"/>
      <c r="S6" s="8"/>
    </row>
    <row r="7" spans="1:19" ht="15.75">
      <c r="A7" s="9"/>
      <c r="B7" s="10" t="s">
        <v>21</v>
      </c>
      <c r="C7" s="126">
        <f>'نفقات فعلية 2010'!C64</f>
        <v>7192.4979999999996</v>
      </c>
      <c r="D7" s="378">
        <f>'منقح 2011'!C64</f>
        <v>9742.2919999999995</v>
      </c>
      <c r="E7" s="379"/>
      <c r="F7" s="378">
        <f>'نفقات فعلية 2011'!C64</f>
        <v>8308.277</v>
      </c>
      <c r="G7" s="379"/>
      <c r="H7" s="380">
        <f>'مصدق 2012'!C67</f>
        <v>10037.895</v>
      </c>
      <c r="I7" s="381"/>
      <c r="J7" s="380">
        <f>'منقح 2012'!C68</f>
        <v>11377.526</v>
      </c>
      <c r="K7" s="381"/>
      <c r="L7" s="350">
        <f>'مقترح 2013'!C68</f>
        <v>11716.891</v>
      </c>
      <c r="M7" s="351"/>
      <c r="N7" s="429">
        <f>متفق2013!C68</f>
        <v>10830</v>
      </c>
      <c r="O7" s="351"/>
      <c r="P7" s="35">
        <f t="shared" ref="P7:P16" si="5">(N7/H7-1)*100</f>
        <v>7.8911465003369763</v>
      </c>
      <c r="Q7" s="35">
        <f t="shared" ref="Q7:Q16" si="6">(N7/J7-1)*100</f>
        <v>-4.8123467263445523</v>
      </c>
      <c r="R7" s="7"/>
      <c r="S7" s="377"/>
    </row>
    <row r="8" spans="1:19" ht="15.75">
      <c r="A8" s="11"/>
      <c r="B8" s="10" t="s">
        <v>22</v>
      </c>
      <c r="C8" s="126">
        <f>'نفقات فعلية 2010'!D64</f>
        <v>2698.3679999999999</v>
      </c>
      <c r="D8" s="378">
        <f>'منقح 2011'!D64</f>
        <v>3095.1370000000002</v>
      </c>
      <c r="E8" s="379"/>
      <c r="F8" s="378">
        <f>'نفقات فعلية 2011'!D64</f>
        <v>3008.085</v>
      </c>
      <c r="G8" s="379"/>
      <c r="H8" s="380">
        <f>'مصدق 2012'!D67</f>
        <v>3162.288</v>
      </c>
      <c r="I8" s="381"/>
      <c r="J8" s="380">
        <f>'منقح 2012'!D68</f>
        <v>3162.288</v>
      </c>
      <c r="K8" s="381"/>
      <c r="L8" s="350">
        <f>'مقترح 2013'!D68</f>
        <v>3552.181</v>
      </c>
      <c r="M8" s="351"/>
      <c r="N8" s="429">
        <f>متفق2013!D68</f>
        <v>3345</v>
      </c>
      <c r="O8" s="351"/>
      <c r="P8" s="35">
        <f t="shared" si="5"/>
        <v>5.7778418663954723</v>
      </c>
      <c r="Q8" s="35">
        <f t="shared" si="6"/>
        <v>5.7778418663954723</v>
      </c>
      <c r="R8" s="7"/>
      <c r="S8" s="377"/>
    </row>
    <row r="9" spans="1:19" ht="15.75">
      <c r="A9" s="11"/>
      <c r="B9" s="10" t="s">
        <v>23</v>
      </c>
      <c r="C9" s="126">
        <f>'نفقات فعلية 2010'!E64</f>
        <v>0</v>
      </c>
      <c r="D9" s="378">
        <f>'منقح 2011'!E64</f>
        <v>0</v>
      </c>
      <c r="E9" s="379"/>
      <c r="F9" s="378">
        <f>'نفقات فعلية 2011'!E64</f>
        <v>0</v>
      </c>
      <c r="G9" s="379"/>
      <c r="H9" s="380">
        <f>'مصدق 2012'!E67</f>
        <v>0</v>
      </c>
      <c r="I9" s="381"/>
      <c r="J9" s="380">
        <f>'منقح 2012'!E68</f>
        <v>0</v>
      </c>
      <c r="K9" s="381"/>
      <c r="L9" s="350">
        <f>'مقترح 2013'!E68</f>
        <v>0</v>
      </c>
      <c r="M9" s="351"/>
      <c r="N9" s="429">
        <f>متفق2013!E68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6">
        <f>'نفقات فعلية 2010'!F64</f>
        <v>68538.039999999994</v>
      </c>
      <c r="D10" s="378">
        <f>'منقح 2011'!F64</f>
        <v>0</v>
      </c>
      <c r="E10" s="379"/>
      <c r="F10" s="378">
        <f>'نفقات فعلية 2011'!F64</f>
        <v>0</v>
      </c>
      <c r="G10" s="379"/>
      <c r="H10" s="380">
        <f>'مصدق 2012'!F67</f>
        <v>0</v>
      </c>
      <c r="I10" s="381"/>
      <c r="J10" s="380">
        <f>'منقح 2012'!F68</f>
        <v>538.43899999999996</v>
      </c>
      <c r="K10" s="381"/>
      <c r="L10" s="350">
        <f>'مقترح 2013'!F68</f>
        <v>0</v>
      </c>
      <c r="M10" s="351"/>
      <c r="N10" s="429">
        <f>متفق2013!F68</f>
        <v>0</v>
      </c>
      <c r="O10" s="351"/>
      <c r="P10" s="35" t="e">
        <f t="shared" si="5"/>
        <v>#DIV/0!</v>
      </c>
      <c r="Q10" s="35">
        <f t="shared" si="6"/>
        <v>-100</v>
      </c>
      <c r="R10" s="7"/>
      <c r="S10" s="377"/>
    </row>
    <row r="11" spans="1:19" ht="15.75">
      <c r="A11" s="11"/>
      <c r="B11" s="10" t="s">
        <v>25</v>
      </c>
      <c r="C11" s="126">
        <f>'نفقات فعلية 2010'!G64</f>
        <v>0</v>
      </c>
      <c r="D11" s="378">
        <f>'منقح 2011'!G64</f>
        <v>556.96600000000001</v>
      </c>
      <c r="E11" s="379"/>
      <c r="F11" s="378">
        <f>'نفقات فعلية 2011'!G64</f>
        <v>606.62</v>
      </c>
      <c r="G11" s="379"/>
      <c r="H11" s="380">
        <f>'مصدق 2012'!G67</f>
        <v>559.13400000000001</v>
      </c>
      <c r="I11" s="381"/>
      <c r="J11" s="380">
        <f>'منقح 2012'!G68</f>
        <v>559.13400000000001</v>
      </c>
      <c r="K11" s="381"/>
      <c r="L11" s="350">
        <f>'مقترح 2013'!G68</f>
        <v>570.875</v>
      </c>
      <c r="M11" s="351"/>
      <c r="N11" s="429">
        <f>متفق2013!G68</f>
        <v>567</v>
      </c>
      <c r="O11" s="351"/>
      <c r="P11" s="35">
        <f t="shared" si="5"/>
        <v>1.4068184013134477</v>
      </c>
      <c r="Q11" s="35">
        <f t="shared" si="6"/>
        <v>1.4068184013134477</v>
      </c>
      <c r="R11" s="7"/>
      <c r="S11" s="377"/>
    </row>
    <row r="12" spans="1:19" ht="15.75">
      <c r="A12" s="11"/>
      <c r="B12" s="10" t="s">
        <v>26</v>
      </c>
      <c r="C12" s="126">
        <f>'نفقات فعلية 2010'!H64</f>
        <v>0</v>
      </c>
      <c r="D12" s="378">
        <f>'منقح 2011'!H64</f>
        <v>0</v>
      </c>
      <c r="E12" s="379"/>
      <c r="F12" s="378">
        <f>'نفقات فعلية 2011'!H64</f>
        <v>0</v>
      </c>
      <c r="G12" s="379"/>
      <c r="H12" s="380">
        <f>'مصدق 2012'!H67</f>
        <v>0</v>
      </c>
      <c r="I12" s="381"/>
      <c r="J12" s="380">
        <f>'منقح 2012'!H68</f>
        <v>0</v>
      </c>
      <c r="K12" s="381"/>
      <c r="L12" s="350">
        <f>'مقترح 2013'!H68</f>
        <v>0</v>
      </c>
      <c r="M12" s="351"/>
      <c r="N12" s="429">
        <f>متفق2013!H68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6">
        <f>'نفقات فعلية 2010'!I64</f>
        <v>15.284000000000001</v>
      </c>
      <c r="D13" s="378">
        <f>'منقح 2011'!I64</f>
        <v>18.651</v>
      </c>
      <c r="E13" s="379"/>
      <c r="F13" s="378">
        <f>'نفقات فعلية 2011'!I64</f>
        <v>16.824000000000002</v>
      </c>
      <c r="G13" s="379"/>
      <c r="H13" s="380">
        <f>'مصدق 2012'!I67</f>
        <v>72</v>
      </c>
      <c r="I13" s="381"/>
      <c r="J13" s="380">
        <f>'منقح 2012'!I68</f>
        <v>72</v>
      </c>
      <c r="K13" s="381"/>
      <c r="L13" s="350">
        <f>'مقترح 2013'!I68</f>
        <v>82</v>
      </c>
      <c r="M13" s="351"/>
      <c r="N13" s="429">
        <f>متفق2013!I68</f>
        <v>72</v>
      </c>
      <c r="O13" s="351"/>
      <c r="P13" s="35">
        <f t="shared" si="5"/>
        <v>0</v>
      </c>
      <c r="Q13" s="35">
        <f t="shared" si="6"/>
        <v>0</v>
      </c>
      <c r="R13" s="7"/>
      <c r="S13" s="377"/>
    </row>
    <row r="14" spans="1:19" ht="15.75">
      <c r="A14" s="11"/>
      <c r="B14" s="12" t="s">
        <v>28</v>
      </c>
      <c r="C14" s="126">
        <f>'نفقات فعلية 2010'!J64</f>
        <v>257.15300000000002</v>
      </c>
      <c r="D14" s="378">
        <f>'منقح 2011'!J64</f>
        <v>429.41199999999998</v>
      </c>
      <c r="E14" s="379"/>
      <c r="F14" s="378">
        <f>'نفقات فعلية 2011'!J64</f>
        <v>382.85700000000003</v>
      </c>
      <c r="G14" s="379"/>
      <c r="H14" s="380">
        <f>'مصدق 2012'!J67</f>
        <v>222.5</v>
      </c>
      <c r="I14" s="381"/>
      <c r="J14" s="380">
        <f>'منقح 2012'!J68</f>
        <v>222.5</v>
      </c>
      <c r="K14" s="381"/>
      <c r="L14" s="350">
        <f>'مقترح 2013'!J68</f>
        <v>674</v>
      </c>
      <c r="M14" s="351"/>
      <c r="N14" s="429">
        <f>متفق2013!J68</f>
        <v>223</v>
      </c>
      <c r="O14" s="351"/>
      <c r="P14" s="35">
        <f t="shared" si="5"/>
        <v>0.22471910112360494</v>
      </c>
      <c r="Q14" s="35">
        <f t="shared" si="6"/>
        <v>0.22471910112360494</v>
      </c>
      <c r="R14" s="7"/>
      <c r="S14" s="377"/>
    </row>
    <row r="15" spans="1:19" ht="15.75">
      <c r="A15" s="5" t="s">
        <v>29</v>
      </c>
      <c r="B15" s="13" t="s">
        <v>30</v>
      </c>
      <c r="C15" s="125">
        <f>'نفقات فعلية 2010'!N64</f>
        <v>116829.83199999999</v>
      </c>
      <c r="D15" s="382">
        <f>'منقح 2011'!N64</f>
        <v>470090</v>
      </c>
      <c r="E15" s="383"/>
      <c r="F15" s="382">
        <f>'نفقات فعلية 2011'!N64</f>
        <v>242052.18900000001</v>
      </c>
      <c r="G15" s="383"/>
      <c r="H15" s="396">
        <f>'مصدق 2012'!N67</f>
        <v>140000</v>
      </c>
      <c r="I15" s="397"/>
      <c r="J15" s="396">
        <f>'منقح 2012'!N68</f>
        <v>386360.40100000001</v>
      </c>
      <c r="K15" s="397"/>
      <c r="L15" s="365">
        <f>'مقترح 2013'!N68</f>
        <v>150000</v>
      </c>
      <c r="M15" s="366"/>
      <c r="N15" s="428">
        <f>متفق2013!N68</f>
        <v>150000</v>
      </c>
      <c r="O15" s="366"/>
      <c r="P15" s="35">
        <f t="shared" si="5"/>
        <v>7.1428571428571397</v>
      </c>
      <c r="Q15" s="35">
        <f t="shared" si="6"/>
        <v>-61.176145481845069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195531.17499999999</v>
      </c>
      <c r="D16" s="411">
        <f>D6+D15</f>
        <v>483932.45799999998</v>
      </c>
      <c r="E16" s="412"/>
      <c r="F16" s="411">
        <f t="shared" ref="F16" si="7">F6+F15</f>
        <v>254374.85200000001</v>
      </c>
      <c r="G16" s="412"/>
      <c r="H16" s="411">
        <f t="shared" ref="H16" si="8">H6+H15</f>
        <v>154053.81700000001</v>
      </c>
      <c r="I16" s="412"/>
      <c r="J16" s="411">
        <f t="shared" ref="J16" si="9">J6+J15</f>
        <v>402292.288</v>
      </c>
      <c r="K16" s="412"/>
      <c r="L16" s="413">
        <f t="shared" ref="L16" si="10">L6+L15</f>
        <v>166595.94699999999</v>
      </c>
      <c r="M16" s="414"/>
      <c r="N16" s="413">
        <f t="shared" ref="N16" si="11">N6+N15</f>
        <v>165037</v>
      </c>
      <c r="O16" s="414"/>
      <c r="P16" s="35">
        <f t="shared" si="5"/>
        <v>7.1294455495380493</v>
      </c>
      <c r="Q16" s="35">
        <f t="shared" si="6"/>
        <v>-58.975847928757709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23"/>
      <c r="N18" s="123"/>
      <c r="O18" s="123"/>
      <c r="P18" s="123"/>
      <c r="Q18" s="367"/>
      <c r="R18" s="123"/>
      <c r="S18" s="123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23"/>
      <c r="N19" s="123"/>
      <c r="O19" s="123"/>
      <c r="P19" s="123"/>
      <c r="Q19" s="367"/>
      <c r="R19" s="123"/>
      <c r="S19" s="123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4" t="s">
        <v>40</v>
      </c>
      <c r="M20" s="123"/>
      <c r="N20" s="26"/>
      <c r="O20" s="26"/>
      <c r="P20" s="26"/>
      <c r="Q20" s="25"/>
      <c r="R20" s="123"/>
      <c r="S20" s="123"/>
    </row>
    <row r="21" spans="1:19" ht="15.75">
      <c r="A21" s="15" t="s">
        <v>19</v>
      </c>
      <c r="B21" s="343" t="s">
        <v>41</v>
      </c>
      <c r="C21" s="344"/>
      <c r="D21" s="348">
        <f>'ايراد فعلي 2010'!C64</f>
        <v>32.380000000000003</v>
      </c>
      <c r="E21" s="349"/>
      <c r="F21" s="350">
        <f>ايرادفعلي2011!C64</f>
        <v>32.762</v>
      </c>
      <c r="G21" s="351"/>
      <c r="H21" s="350">
        <f>مخطط2012!C64</f>
        <v>41</v>
      </c>
      <c r="I21" s="351"/>
      <c r="J21" s="334">
        <f>مخطط2013!C68</f>
        <v>52</v>
      </c>
      <c r="K21" s="335"/>
      <c r="L21" s="36">
        <f>(J21/H21-1)*100</f>
        <v>26.829268292682929</v>
      </c>
      <c r="M21" s="12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2010'!D64</f>
        <v>0</v>
      </c>
      <c r="E22" s="349"/>
      <c r="F22" s="350">
        <f>ايرادفعلي2011!D64</f>
        <v>0</v>
      </c>
      <c r="G22" s="351"/>
      <c r="H22" s="350">
        <f>مخطط2012!D64</f>
        <v>0</v>
      </c>
      <c r="I22" s="351"/>
      <c r="J22" s="334">
        <f>مخطط2013!D68</f>
        <v>0</v>
      </c>
      <c r="K22" s="335"/>
      <c r="L22" s="36" t="e">
        <f t="shared" ref="L22:L26" si="12">(J22/H22-1)*100</f>
        <v>#DIV/0!</v>
      </c>
      <c r="M22" s="12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2010'!E64</f>
        <v>0</v>
      </c>
      <c r="E23" s="349"/>
      <c r="F23" s="350">
        <f>ايرادفعلي2011!E64</f>
        <v>0</v>
      </c>
      <c r="G23" s="351"/>
      <c r="H23" s="350">
        <f>مخطط2012!E64</f>
        <v>0</v>
      </c>
      <c r="I23" s="351"/>
      <c r="J23" s="334">
        <f>مخطط2013!E68</f>
        <v>0</v>
      </c>
      <c r="K23" s="335"/>
      <c r="L23" s="36" t="e">
        <f t="shared" si="12"/>
        <v>#DIV/0!</v>
      </c>
      <c r="M23" s="12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2010'!F64</f>
        <v>49.207000000000001</v>
      </c>
      <c r="E24" s="349"/>
      <c r="F24" s="350">
        <f>ايرادفعلي2011!F64</f>
        <v>4.476</v>
      </c>
      <c r="G24" s="351"/>
      <c r="H24" s="350">
        <f>مخطط2012!F64</f>
        <v>148</v>
      </c>
      <c r="I24" s="351"/>
      <c r="J24" s="334">
        <f>مخطط2013!F68</f>
        <v>16</v>
      </c>
      <c r="K24" s="335"/>
      <c r="L24" s="36">
        <f t="shared" si="12"/>
        <v>-89.189189189189193</v>
      </c>
      <c r="M24" s="12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2010'!G64</f>
        <v>0</v>
      </c>
      <c r="E25" s="349"/>
      <c r="F25" s="350">
        <f>ايرادفعلي2011!G64</f>
        <v>0</v>
      </c>
      <c r="G25" s="351"/>
      <c r="H25" s="350">
        <f>مخطط2012!G64</f>
        <v>0</v>
      </c>
      <c r="I25" s="351"/>
      <c r="J25" s="334">
        <f>مخطط2013!G68</f>
        <v>0</v>
      </c>
      <c r="K25" s="335"/>
      <c r="L25" s="36" t="e">
        <f t="shared" si="12"/>
        <v>#DIV/0!</v>
      </c>
      <c r="M25" s="123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81.587000000000003</v>
      </c>
      <c r="E26" s="427"/>
      <c r="F26" s="426">
        <f>SUM(F21:G25)</f>
        <v>37.238</v>
      </c>
      <c r="G26" s="427"/>
      <c r="H26" s="426">
        <f>SUM(H21:I25)</f>
        <v>189</v>
      </c>
      <c r="I26" s="427"/>
      <c r="J26" s="426">
        <f>SUM(J21:K25)</f>
        <v>68</v>
      </c>
      <c r="K26" s="427"/>
      <c r="L26" s="36">
        <f t="shared" si="12"/>
        <v>-64.021164021164026</v>
      </c>
      <c r="M26" s="123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5.75">
      <c r="A29" s="420"/>
      <c r="B29" s="421"/>
      <c r="C29" s="422"/>
      <c r="D29" s="153">
        <v>6</v>
      </c>
      <c r="E29" s="153">
        <v>4</v>
      </c>
      <c r="F29" s="153">
        <v>7</v>
      </c>
      <c r="G29" s="153">
        <v>21</v>
      </c>
      <c r="H29" s="153">
        <v>21</v>
      </c>
      <c r="I29" s="153">
        <v>28</v>
      </c>
      <c r="J29" s="153">
        <v>53</v>
      </c>
      <c r="K29" s="153">
        <v>68</v>
      </c>
      <c r="L29" s="153">
        <v>111</v>
      </c>
      <c r="M29" s="154">
        <v>36</v>
      </c>
      <c r="N29" s="154">
        <v>18</v>
      </c>
      <c r="O29" s="153">
        <v>2</v>
      </c>
      <c r="P29" s="162">
        <f>SUM(D29:O29)</f>
        <v>375</v>
      </c>
      <c r="Q29" s="31"/>
      <c r="R29" s="23"/>
      <c r="S29" s="1"/>
    </row>
    <row r="30" spans="1:19" ht="15">
      <c r="A30" s="21"/>
      <c r="B30" s="21"/>
      <c r="C30" s="22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5.75">
      <c r="A32" s="420"/>
      <c r="B32" s="421"/>
      <c r="C32" s="422"/>
      <c r="D32" s="153">
        <v>6</v>
      </c>
      <c r="E32" s="153">
        <v>4</v>
      </c>
      <c r="F32" s="153">
        <v>7</v>
      </c>
      <c r="G32" s="153">
        <v>19</v>
      </c>
      <c r="H32" s="153">
        <v>22</v>
      </c>
      <c r="I32" s="153">
        <v>32</v>
      </c>
      <c r="J32" s="153">
        <v>53</v>
      </c>
      <c r="K32" s="153">
        <v>82</v>
      </c>
      <c r="L32" s="153">
        <v>149</v>
      </c>
      <c r="M32" s="154">
        <v>36</v>
      </c>
      <c r="N32" s="154">
        <v>17</v>
      </c>
      <c r="O32" s="153">
        <v>2</v>
      </c>
      <c r="P32" s="141">
        <f>SUM(D32:O32)</f>
        <v>429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رقم(1)2013'!C61</f>
        <v>6</v>
      </c>
      <c r="E35" s="158">
        <f>'جدول رقم(1)2013'!D61</f>
        <v>4</v>
      </c>
      <c r="F35" s="158">
        <f>'جدول رقم(1)2013'!E61</f>
        <v>7</v>
      </c>
      <c r="G35" s="158">
        <f>'جدول رقم(1)2013'!F61</f>
        <v>24</v>
      </c>
      <c r="H35" s="158">
        <f>'جدول رقم(1)2013'!G61</f>
        <v>21</v>
      </c>
      <c r="I35" s="158">
        <f>'جدول رقم(1)2013'!H61</f>
        <v>41</v>
      </c>
      <c r="J35" s="158">
        <f>'جدول رقم(1)2013'!I61</f>
        <v>69</v>
      </c>
      <c r="K35" s="158">
        <f>'جدول رقم(1)2013'!J61</f>
        <v>104</v>
      </c>
      <c r="L35" s="158">
        <f>'جدول رقم(1)2013'!K61</f>
        <v>189</v>
      </c>
      <c r="M35" s="158">
        <f>'جدول رقم(1)2013'!L61</f>
        <v>37</v>
      </c>
      <c r="N35" s="158">
        <f>'جدول رقم(1)2013'!M61</f>
        <v>23</v>
      </c>
      <c r="O35" s="158">
        <f>'جدول رقم(1)2013'!N61</f>
        <v>14</v>
      </c>
      <c r="P35" s="159">
        <f>SUM(D35:O35)</f>
        <v>539</v>
      </c>
      <c r="Q35" s="31">
        <v>77</v>
      </c>
      <c r="R35" s="1"/>
      <c r="S35" s="24"/>
    </row>
  </sheetData>
  <sheetProtection password="CC06" sheet="1" objects="1" scenarios="1"/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8" workbookViewId="0">
      <selection activeCell="D35" sqref="D35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5.7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183</v>
      </c>
      <c r="B1" s="384"/>
      <c r="C1" s="384"/>
      <c r="D1" s="384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386" t="s">
        <v>1</v>
      </c>
      <c r="B3" s="386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355" t="s">
        <v>5</v>
      </c>
      <c r="Q3" s="356"/>
      <c r="R3" s="43"/>
      <c r="S3" s="43"/>
    </row>
    <row r="4" spans="1:19" ht="15.75">
      <c r="A4" s="387"/>
      <c r="B4" s="387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359"/>
      <c r="Q4" s="360"/>
      <c r="R4" s="43"/>
      <c r="S4" s="43"/>
    </row>
    <row r="5" spans="1:19" ht="15.75">
      <c r="A5" s="388"/>
      <c r="B5" s="388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195" t="s">
        <v>17</v>
      </c>
      <c r="Q5" s="195" t="s">
        <v>18</v>
      </c>
      <c r="R5" s="43"/>
      <c r="S5" s="43"/>
    </row>
    <row r="6" spans="1:19" ht="15.75">
      <c r="A6" s="196" t="s">
        <v>19</v>
      </c>
      <c r="B6" s="197" t="s">
        <v>20</v>
      </c>
      <c r="C6" s="198">
        <f>SUM(C7:C14)</f>
        <v>47038.523999999998</v>
      </c>
      <c r="D6" s="382">
        <f>SUM(D7:E14)</f>
        <v>58550.304999999993</v>
      </c>
      <c r="E6" s="383"/>
      <c r="F6" s="382">
        <f t="shared" ref="F6" si="0">SUM(F7:G14)</f>
        <v>44661.038999999997</v>
      </c>
      <c r="G6" s="383"/>
      <c r="H6" s="382">
        <f t="shared" ref="H6" si="1">SUM(H7:I14)</f>
        <v>67627.145000000004</v>
      </c>
      <c r="I6" s="383"/>
      <c r="J6" s="382">
        <f t="shared" ref="J6" si="2">SUM(J7:K14)</f>
        <v>67649.226999999999</v>
      </c>
      <c r="K6" s="383"/>
      <c r="L6" s="363">
        <f t="shared" ref="L6" si="3">SUM(L7:M14)</f>
        <v>106542.53199999999</v>
      </c>
      <c r="M6" s="364"/>
      <c r="N6" s="363">
        <f t="shared" ref="N6" si="4">SUM(N7:O14)</f>
        <v>91623</v>
      </c>
      <c r="O6" s="364"/>
      <c r="P6" s="199">
        <f>(N6/H6-1)*100</f>
        <v>35.48257877809273</v>
      </c>
      <c r="Q6" s="199">
        <f>(N6/J6-1)*100</f>
        <v>35.438354676247805</v>
      </c>
      <c r="R6" s="7"/>
      <c r="S6" s="8"/>
    </row>
    <row r="7" spans="1:19" ht="15.75">
      <c r="A7" s="9"/>
      <c r="B7" s="10" t="s">
        <v>21</v>
      </c>
      <c r="C7" s="42">
        <f>'نفقات فعلية 2010'!C11</f>
        <v>31466.585999999999</v>
      </c>
      <c r="D7" s="378">
        <f>'منقح 2011'!C11</f>
        <v>43908.74</v>
      </c>
      <c r="E7" s="379"/>
      <c r="F7" s="378">
        <f>'نفقات فعلية 2011'!C11</f>
        <v>33993.351999999999</v>
      </c>
      <c r="G7" s="379"/>
      <c r="H7" s="380">
        <f>'مصدق 2012'!C11</f>
        <v>46753.658000000003</v>
      </c>
      <c r="I7" s="381"/>
      <c r="J7" s="380">
        <f>'منقح 2012'!C11</f>
        <v>46775.74</v>
      </c>
      <c r="K7" s="381"/>
      <c r="L7" s="350">
        <f>'مقترح 2013'!C11</f>
        <v>75334.660999999993</v>
      </c>
      <c r="M7" s="351"/>
      <c r="N7" s="402">
        <f>متفق2013!C11</f>
        <v>66778</v>
      </c>
      <c r="O7" s="403"/>
      <c r="P7" s="199">
        <f t="shared" ref="P7:P16" si="5">(N7/H7-1)*100</f>
        <v>42.829465878370399</v>
      </c>
      <c r="Q7" s="199">
        <f t="shared" ref="Q7:Q16" si="6">(N7/J7-1)*100</f>
        <v>42.762038612323394</v>
      </c>
      <c r="R7" s="7"/>
      <c r="S7" s="377"/>
    </row>
    <row r="8" spans="1:19" ht="15.75">
      <c r="A8" s="11"/>
      <c r="B8" s="10" t="s">
        <v>22</v>
      </c>
      <c r="C8" s="42">
        <f>'نفقات فعلية 2010'!D11</f>
        <v>13280.258</v>
      </c>
      <c r="D8" s="378">
        <f>'منقح 2011'!D11</f>
        <v>13393.516</v>
      </c>
      <c r="E8" s="379"/>
      <c r="F8" s="378">
        <f>'نفقات فعلية 2011'!D11</f>
        <v>9730.7819999999992</v>
      </c>
      <c r="G8" s="379"/>
      <c r="H8" s="380">
        <f>'مصدق 2012'!D11</f>
        <v>18665.5</v>
      </c>
      <c r="I8" s="381"/>
      <c r="J8" s="380">
        <f>'منقح 2012'!D11</f>
        <v>18665.5</v>
      </c>
      <c r="K8" s="381"/>
      <c r="L8" s="350">
        <f>'مقترح 2013'!D11</f>
        <v>26401.5</v>
      </c>
      <c r="M8" s="351"/>
      <c r="N8" s="350">
        <f>متفق2013!D11</f>
        <v>23176</v>
      </c>
      <c r="O8" s="351"/>
      <c r="P8" s="199">
        <f t="shared" si="5"/>
        <v>24.164903163590591</v>
      </c>
      <c r="Q8" s="199">
        <f t="shared" si="6"/>
        <v>24.164903163590591</v>
      </c>
      <c r="R8" s="7"/>
      <c r="S8" s="377"/>
    </row>
    <row r="9" spans="1:19" ht="15.75">
      <c r="A9" s="11"/>
      <c r="B9" s="10" t="s">
        <v>23</v>
      </c>
      <c r="C9" s="42">
        <f>'نفقات فعلية 2010'!E11</f>
        <v>0</v>
      </c>
      <c r="D9" s="378">
        <f>'منقح 2011'!E11</f>
        <v>0</v>
      </c>
      <c r="E9" s="379"/>
      <c r="F9" s="378">
        <f>'نفقات فعلية 2011'!E11</f>
        <v>0</v>
      </c>
      <c r="G9" s="379"/>
      <c r="H9" s="380">
        <f>'مصدق 2012'!E11</f>
        <v>0</v>
      </c>
      <c r="I9" s="381"/>
      <c r="J9" s="380">
        <f>'منقح 2012'!E11</f>
        <v>0</v>
      </c>
      <c r="K9" s="381"/>
      <c r="L9" s="350">
        <f>'مقترح 2013'!E11</f>
        <v>0</v>
      </c>
      <c r="M9" s="351"/>
      <c r="N9" s="350">
        <f>متفق2013!E11</f>
        <v>0</v>
      </c>
      <c r="O9" s="351"/>
      <c r="P9" s="199" t="e">
        <f t="shared" si="5"/>
        <v>#DIV/0!</v>
      </c>
      <c r="Q9" s="199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42">
        <f>'نفقات فعلية 2010'!F11</f>
        <v>0</v>
      </c>
      <c r="D10" s="378">
        <f>'منقح 2011'!F11</f>
        <v>0</v>
      </c>
      <c r="E10" s="379"/>
      <c r="F10" s="378">
        <f>'نفقات فعلية 2011'!F11</f>
        <v>0</v>
      </c>
      <c r="G10" s="379"/>
      <c r="H10" s="380">
        <f>'مصدق 2012'!F11</f>
        <v>0</v>
      </c>
      <c r="I10" s="381"/>
      <c r="J10" s="380">
        <f>'منقح 2012'!F11</f>
        <v>0</v>
      </c>
      <c r="K10" s="381"/>
      <c r="L10" s="350">
        <f>'مقترح 2013'!F11</f>
        <v>0</v>
      </c>
      <c r="M10" s="351"/>
      <c r="N10" s="350">
        <f>متفق2013!F11</f>
        <v>0</v>
      </c>
      <c r="O10" s="351"/>
      <c r="P10" s="199" t="e">
        <f t="shared" si="5"/>
        <v>#DIV/0!</v>
      </c>
      <c r="Q10" s="199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42">
        <f>'نفقات فعلية 2010'!G11</f>
        <v>0</v>
      </c>
      <c r="D11" s="378">
        <f>'منقح 2011'!G11</f>
        <v>23.297999999999998</v>
      </c>
      <c r="E11" s="379"/>
      <c r="F11" s="378">
        <f>'نفقات فعلية 2011'!G11</f>
        <v>21.597999999999999</v>
      </c>
      <c r="G11" s="379"/>
      <c r="H11" s="380">
        <f>'مصدق 2012'!G11</f>
        <v>23.236999999999998</v>
      </c>
      <c r="I11" s="381"/>
      <c r="J11" s="380">
        <f>'منقح 2012'!G11</f>
        <v>23.236999999999998</v>
      </c>
      <c r="K11" s="381"/>
      <c r="L11" s="350">
        <f>'مقترح 2013'!G11</f>
        <v>20.370999999999999</v>
      </c>
      <c r="M11" s="351"/>
      <c r="N11" s="350">
        <f>متفق2013!G11</f>
        <v>20</v>
      </c>
      <c r="O11" s="351"/>
      <c r="P11" s="199">
        <f t="shared" si="5"/>
        <v>-13.930369669062269</v>
      </c>
      <c r="Q11" s="199">
        <f t="shared" si="6"/>
        <v>-13.930369669062269</v>
      </c>
      <c r="R11" s="7"/>
      <c r="S11" s="377"/>
    </row>
    <row r="12" spans="1:19" ht="15.75">
      <c r="A12" s="11"/>
      <c r="B12" s="10" t="s">
        <v>26</v>
      </c>
      <c r="C12" s="42">
        <f>'نفقات فعلية 2010'!H11</f>
        <v>58.5</v>
      </c>
      <c r="D12" s="378">
        <f>'منقح 2011'!H11</f>
        <v>0</v>
      </c>
      <c r="E12" s="379"/>
      <c r="F12" s="378">
        <f>'نفقات فعلية 2011'!H11</f>
        <v>0</v>
      </c>
      <c r="G12" s="379"/>
      <c r="H12" s="380">
        <f>'مصدق 2012'!H11</f>
        <v>0</v>
      </c>
      <c r="I12" s="381"/>
      <c r="J12" s="380">
        <f>'منقح 2012'!H11</f>
        <v>0</v>
      </c>
      <c r="K12" s="381"/>
      <c r="L12" s="350">
        <f>'مقترح 2013'!H11</f>
        <v>0</v>
      </c>
      <c r="M12" s="351"/>
      <c r="N12" s="350">
        <f>متفق2013!H11</f>
        <v>0</v>
      </c>
      <c r="O12" s="351"/>
      <c r="P12" s="199" t="e">
        <f t="shared" si="5"/>
        <v>#DIV/0!</v>
      </c>
      <c r="Q12" s="199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42">
        <f>'نفقات فعلية 2010'!I11</f>
        <v>113.095</v>
      </c>
      <c r="D13" s="378">
        <f>'منقح 2011'!I11</f>
        <v>273.5</v>
      </c>
      <c r="E13" s="379"/>
      <c r="F13" s="378">
        <f>'نفقات فعلية 2011'!I11</f>
        <v>146.30500000000001</v>
      </c>
      <c r="G13" s="379"/>
      <c r="H13" s="380">
        <f>'مصدق 2012'!I11</f>
        <v>198.5</v>
      </c>
      <c r="I13" s="381"/>
      <c r="J13" s="380">
        <f>'منقح 2012'!I11</f>
        <v>198.5</v>
      </c>
      <c r="K13" s="381"/>
      <c r="L13" s="350">
        <f>'مقترح 2013'!I11</f>
        <v>336</v>
      </c>
      <c r="M13" s="351"/>
      <c r="N13" s="350">
        <f>متفق2013!I11</f>
        <v>199</v>
      </c>
      <c r="O13" s="351"/>
      <c r="P13" s="199">
        <f t="shared" si="5"/>
        <v>0.25188916876575096</v>
      </c>
      <c r="Q13" s="199">
        <f t="shared" si="6"/>
        <v>0.25188916876575096</v>
      </c>
      <c r="R13" s="7"/>
      <c r="S13" s="377"/>
    </row>
    <row r="14" spans="1:19" ht="15.75">
      <c r="A14" s="11"/>
      <c r="B14" s="12" t="s">
        <v>28</v>
      </c>
      <c r="C14" s="42">
        <f>'نفقات فعلية 2010'!J11</f>
        <v>2120.085</v>
      </c>
      <c r="D14" s="378">
        <f>'منقح 2011'!J11</f>
        <v>951.25099999999998</v>
      </c>
      <c r="E14" s="379"/>
      <c r="F14" s="378">
        <f>'نفقات فعلية 2011'!J11</f>
        <v>769.00199999999995</v>
      </c>
      <c r="G14" s="379"/>
      <c r="H14" s="380">
        <f>'مصدق 2012'!J11</f>
        <v>1986.25</v>
      </c>
      <c r="I14" s="381"/>
      <c r="J14" s="380">
        <f>'منقح 2012'!J11</f>
        <v>1986.25</v>
      </c>
      <c r="K14" s="381"/>
      <c r="L14" s="350">
        <f>'مقترح 2013'!J11</f>
        <v>4450</v>
      </c>
      <c r="M14" s="351"/>
      <c r="N14" s="350">
        <f>متفق2013!J11</f>
        <v>1450</v>
      </c>
      <c r="O14" s="351"/>
      <c r="P14" s="199">
        <f t="shared" si="5"/>
        <v>-26.998112020138453</v>
      </c>
      <c r="Q14" s="199">
        <f t="shared" si="6"/>
        <v>-26.998112020138453</v>
      </c>
      <c r="R14" s="7"/>
      <c r="S14" s="377"/>
    </row>
    <row r="15" spans="1:19" ht="15.75">
      <c r="A15" s="196" t="s">
        <v>29</v>
      </c>
      <c r="B15" s="200" t="s">
        <v>30</v>
      </c>
      <c r="C15" s="190">
        <f>'نفقات فعلية 2010'!N11</f>
        <v>123.14100000000001</v>
      </c>
      <c r="D15" s="382">
        <f>'منقح 2011'!N11</f>
        <v>3500</v>
      </c>
      <c r="E15" s="383"/>
      <c r="F15" s="382">
        <f>'نفقات فعلية 2011'!N11</f>
        <v>482.80900000000003</v>
      </c>
      <c r="G15" s="383"/>
      <c r="H15" s="396">
        <f>'مصدق 2012'!N11</f>
        <v>3500</v>
      </c>
      <c r="I15" s="397"/>
      <c r="J15" s="396">
        <f>'منقح 2012'!N11</f>
        <v>3500</v>
      </c>
      <c r="K15" s="397"/>
      <c r="L15" s="365">
        <f>'مقترح 2013'!N11</f>
        <v>50579</v>
      </c>
      <c r="M15" s="366"/>
      <c r="N15" s="365">
        <f>متفق2013!N11</f>
        <v>5000</v>
      </c>
      <c r="O15" s="366"/>
      <c r="P15" s="199">
        <f t="shared" si="5"/>
        <v>42.857142857142861</v>
      </c>
      <c r="Q15" s="199">
        <f t="shared" si="6"/>
        <v>42.857142857142861</v>
      </c>
      <c r="R15" s="7"/>
      <c r="S15" s="8"/>
    </row>
    <row r="16" spans="1:19" ht="15.75">
      <c r="A16" s="196" t="s">
        <v>31</v>
      </c>
      <c r="B16" s="200" t="s">
        <v>32</v>
      </c>
      <c r="C16" s="201">
        <f>C6+C15</f>
        <v>47161.665000000001</v>
      </c>
      <c r="D16" s="382">
        <f>D6+D15</f>
        <v>62050.304999999993</v>
      </c>
      <c r="E16" s="383"/>
      <c r="F16" s="382">
        <f t="shared" ref="F16" si="7">F6+F15</f>
        <v>45143.847999999998</v>
      </c>
      <c r="G16" s="383"/>
      <c r="H16" s="382">
        <f t="shared" ref="H16" si="8">H6+H15</f>
        <v>71127.145000000004</v>
      </c>
      <c r="I16" s="383"/>
      <c r="J16" s="382">
        <f t="shared" ref="J16" si="9">J6+J15</f>
        <v>71149.226999999999</v>
      </c>
      <c r="K16" s="383"/>
      <c r="L16" s="363">
        <f t="shared" ref="L16" si="10">L6+L15</f>
        <v>157121.53200000001</v>
      </c>
      <c r="M16" s="364"/>
      <c r="N16" s="363">
        <f t="shared" ref="N16" si="11">N6+N15</f>
        <v>96623</v>
      </c>
      <c r="O16" s="364"/>
      <c r="P16" s="199">
        <f t="shared" si="5"/>
        <v>35.845463781795253</v>
      </c>
      <c r="Q16" s="199">
        <f t="shared" si="6"/>
        <v>35.80330254325883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386" t="s">
        <v>1</v>
      </c>
      <c r="B18" s="355" t="s">
        <v>2</v>
      </c>
      <c r="C18" s="356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356" t="s">
        <v>5</v>
      </c>
      <c r="M18" s="43"/>
      <c r="N18" s="43"/>
      <c r="O18" s="43"/>
      <c r="P18" s="43"/>
      <c r="Q18" s="367"/>
      <c r="R18" s="43"/>
      <c r="S18" s="43"/>
    </row>
    <row r="19" spans="1:19" ht="15.75">
      <c r="A19" s="387"/>
      <c r="B19" s="357"/>
      <c r="C19" s="358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358"/>
      <c r="M19" s="43"/>
      <c r="N19" s="43"/>
      <c r="O19" s="43"/>
      <c r="P19" s="43"/>
      <c r="Q19" s="367"/>
      <c r="R19" s="43"/>
      <c r="S19" s="43"/>
    </row>
    <row r="20" spans="1:19" ht="15.75">
      <c r="A20" s="388"/>
      <c r="B20" s="359"/>
      <c r="C20" s="360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202" t="s">
        <v>40</v>
      </c>
      <c r="M20" s="43"/>
      <c r="N20" s="26"/>
      <c r="O20" s="26"/>
      <c r="P20" s="26"/>
      <c r="Q20" s="25"/>
      <c r="R20" s="43"/>
      <c r="S20" s="43"/>
    </row>
    <row r="21" spans="1:19" ht="15.75">
      <c r="A21" s="15" t="s">
        <v>19</v>
      </c>
      <c r="B21" s="343" t="s">
        <v>41</v>
      </c>
      <c r="C21" s="344"/>
      <c r="D21" s="348">
        <f>'ايراد فعلي 2010'!C11</f>
        <v>42.843000000000004</v>
      </c>
      <c r="E21" s="349"/>
      <c r="F21" s="350">
        <f>ايرادفعلي2011!C11</f>
        <v>53.247</v>
      </c>
      <c r="G21" s="351"/>
      <c r="H21" s="350">
        <f>مخطط2012!C11</f>
        <v>63</v>
      </c>
      <c r="I21" s="351"/>
      <c r="J21" s="334">
        <f>مخطط2013!C11</f>
        <v>65</v>
      </c>
      <c r="K21" s="335"/>
      <c r="L21" s="203">
        <f>(J21/H21-1)*100</f>
        <v>3.1746031746031855</v>
      </c>
      <c r="M21" s="4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2010'!D11</f>
        <v>0</v>
      </c>
      <c r="E22" s="349"/>
      <c r="F22" s="350">
        <f>ايرادفعلي2011!D11</f>
        <v>0</v>
      </c>
      <c r="G22" s="351"/>
      <c r="H22" s="350">
        <f>مخطط2012!D11</f>
        <v>0</v>
      </c>
      <c r="I22" s="351"/>
      <c r="J22" s="334">
        <f>مخطط2013!D11</f>
        <v>0</v>
      </c>
      <c r="K22" s="335"/>
      <c r="L22" s="203" t="e">
        <f t="shared" ref="L22:L26" si="12">(J22/H22-1)*100</f>
        <v>#DIV/0!</v>
      </c>
      <c r="M22" s="4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2010'!E11</f>
        <v>0</v>
      </c>
      <c r="E23" s="349"/>
      <c r="F23" s="350">
        <f>ايرادفعلي2011!E11</f>
        <v>0</v>
      </c>
      <c r="G23" s="351"/>
      <c r="H23" s="350">
        <f>مخطط2012!E11</f>
        <v>0</v>
      </c>
      <c r="I23" s="351"/>
      <c r="J23" s="334">
        <f>مخطط2013!E11</f>
        <v>0</v>
      </c>
      <c r="K23" s="335"/>
      <c r="L23" s="203" t="e">
        <f t="shared" si="12"/>
        <v>#DIV/0!</v>
      </c>
      <c r="M23" s="4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2010'!F11</f>
        <v>345.37900000000002</v>
      </c>
      <c r="E24" s="349"/>
      <c r="F24" s="350">
        <f>ايرادفعلي2011!F11</f>
        <v>323.42500000000001</v>
      </c>
      <c r="G24" s="351"/>
      <c r="H24" s="350">
        <f>مخطط2012!F11</f>
        <v>349</v>
      </c>
      <c r="I24" s="351"/>
      <c r="J24" s="334">
        <f>مخطط2013!F11</f>
        <v>292.5</v>
      </c>
      <c r="K24" s="335"/>
      <c r="L24" s="203">
        <f t="shared" si="12"/>
        <v>-16.189111747851005</v>
      </c>
      <c r="M24" s="4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2010'!G11</f>
        <v>0</v>
      </c>
      <c r="E25" s="349"/>
      <c r="F25" s="350">
        <f>ايرادفعلي2011!G11</f>
        <v>0</v>
      </c>
      <c r="G25" s="351"/>
      <c r="H25" s="350">
        <f>مخطط2012!G11</f>
        <v>15</v>
      </c>
      <c r="I25" s="351"/>
      <c r="J25" s="334">
        <f>مخطط2013!G11</f>
        <v>0</v>
      </c>
      <c r="K25" s="335"/>
      <c r="L25" s="203">
        <f t="shared" si="12"/>
        <v>-100</v>
      </c>
      <c r="M25" s="43"/>
      <c r="N25" s="25"/>
      <c r="O25" s="25"/>
      <c r="P25" s="25"/>
      <c r="Q25" s="28"/>
      <c r="R25" s="7"/>
      <c r="S25" s="8"/>
    </row>
    <row r="26" spans="1:19" ht="15.75">
      <c r="A26" s="352" t="s">
        <v>48</v>
      </c>
      <c r="B26" s="353"/>
      <c r="C26" s="354"/>
      <c r="D26" s="345">
        <f>SUM(D21:E25)</f>
        <v>388.22200000000004</v>
      </c>
      <c r="E26" s="346"/>
      <c r="F26" s="345">
        <f t="shared" ref="F26" si="13">SUM(F21:G25)</f>
        <v>376.67200000000003</v>
      </c>
      <c r="G26" s="346"/>
      <c r="H26" s="345">
        <f t="shared" ref="H26" si="14">SUM(H21:I25)</f>
        <v>427</v>
      </c>
      <c r="I26" s="346"/>
      <c r="J26" s="345">
        <f t="shared" ref="J26" si="15">SUM(J21:K25)</f>
        <v>357.5</v>
      </c>
      <c r="K26" s="346"/>
      <c r="L26" s="203">
        <f t="shared" si="12"/>
        <v>-16.276346604215451</v>
      </c>
      <c r="M26" s="43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336" t="s">
        <v>64</v>
      </c>
      <c r="B28" s="337"/>
      <c r="C28" s="338"/>
      <c r="D28" s="206" t="s">
        <v>50</v>
      </c>
      <c r="E28" s="206" t="s">
        <v>51</v>
      </c>
      <c r="F28" s="206" t="s">
        <v>52</v>
      </c>
      <c r="G28" s="206" t="s">
        <v>53</v>
      </c>
      <c r="H28" s="206" t="s">
        <v>54</v>
      </c>
      <c r="I28" s="206" t="s">
        <v>55</v>
      </c>
      <c r="J28" s="206" t="s">
        <v>56</v>
      </c>
      <c r="K28" s="206" t="s">
        <v>57</v>
      </c>
      <c r="L28" s="206" t="s">
        <v>58</v>
      </c>
      <c r="M28" s="206" t="s">
        <v>59</v>
      </c>
      <c r="N28" s="206" t="s">
        <v>60</v>
      </c>
      <c r="O28" s="206" t="s">
        <v>61</v>
      </c>
      <c r="P28" s="207" t="s">
        <v>62</v>
      </c>
      <c r="Q28" s="17"/>
      <c r="R28" s="22"/>
      <c r="S28" s="1"/>
    </row>
    <row r="29" spans="1:19" ht="18">
      <c r="A29" s="339"/>
      <c r="B29" s="340"/>
      <c r="C29" s="341"/>
      <c r="D29" s="143">
        <v>2</v>
      </c>
      <c r="E29" s="143">
        <v>14</v>
      </c>
      <c r="F29" s="143">
        <v>22</v>
      </c>
      <c r="G29" s="143">
        <v>72</v>
      </c>
      <c r="H29" s="143">
        <v>139</v>
      </c>
      <c r="I29" s="143">
        <v>126</v>
      </c>
      <c r="J29" s="143">
        <v>393</v>
      </c>
      <c r="K29" s="143">
        <v>434</v>
      </c>
      <c r="L29" s="143">
        <v>1216</v>
      </c>
      <c r="M29" s="144">
        <v>79</v>
      </c>
      <c r="N29" s="144">
        <v>48</v>
      </c>
      <c r="O29" s="143">
        <v>48</v>
      </c>
      <c r="P29" s="208">
        <f>SUM(D29:O29)</f>
        <v>2593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>
      <c r="A31" s="336" t="s">
        <v>282</v>
      </c>
      <c r="B31" s="337"/>
      <c r="C31" s="338"/>
      <c r="D31" s="206" t="s">
        <v>50</v>
      </c>
      <c r="E31" s="206" t="s">
        <v>51</v>
      </c>
      <c r="F31" s="206" t="s">
        <v>52</v>
      </c>
      <c r="G31" s="206" t="s">
        <v>53</v>
      </c>
      <c r="H31" s="206" t="s">
        <v>54</v>
      </c>
      <c r="I31" s="206" t="s">
        <v>55</v>
      </c>
      <c r="J31" s="206" t="s">
        <v>56</v>
      </c>
      <c r="K31" s="206" t="s">
        <v>57</v>
      </c>
      <c r="L31" s="206" t="s">
        <v>58</v>
      </c>
      <c r="M31" s="206" t="s">
        <v>59</v>
      </c>
      <c r="N31" s="206" t="s">
        <v>60</v>
      </c>
      <c r="O31" s="206" t="s">
        <v>61</v>
      </c>
      <c r="P31" s="207" t="s">
        <v>62</v>
      </c>
      <c r="Q31" s="17"/>
      <c r="R31" s="22"/>
      <c r="S31" s="1"/>
    </row>
    <row r="32" spans="1:19" ht="18">
      <c r="A32" s="339"/>
      <c r="B32" s="340"/>
      <c r="C32" s="341"/>
      <c r="D32" s="143">
        <v>2</v>
      </c>
      <c r="E32" s="143">
        <v>14</v>
      </c>
      <c r="F32" s="143">
        <v>22</v>
      </c>
      <c r="G32" s="143">
        <v>72</v>
      </c>
      <c r="H32" s="143">
        <v>139</v>
      </c>
      <c r="I32" s="143">
        <v>126</v>
      </c>
      <c r="J32" s="143">
        <v>393</v>
      </c>
      <c r="K32" s="143">
        <v>434</v>
      </c>
      <c r="L32" s="143">
        <v>1218</v>
      </c>
      <c r="M32" s="144">
        <v>79</v>
      </c>
      <c r="N32" s="144">
        <v>48</v>
      </c>
      <c r="O32" s="143">
        <v>48</v>
      </c>
      <c r="P32" s="208">
        <f>SUM(D32:O32)</f>
        <v>2595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336" t="s">
        <v>283</v>
      </c>
      <c r="B34" s="337"/>
      <c r="C34" s="338"/>
      <c r="D34" s="204" t="s">
        <v>50</v>
      </c>
      <c r="E34" s="204" t="s">
        <v>51</v>
      </c>
      <c r="F34" s="204" t="s">
        <v>52</v>
      </c>
      <c r="G34" s="204" t="s">
        <v>53</v>
      </c>
      <c r="H34" s="204" t="s">
        <v>54</v>
      </c>
      <c r="I34" s="204" t="s">
        <v>55</v>
      </c>
      <c r="J34" s="204" t="s">
        <v>56</v>
      </c>
      <c r="K34" s="204" t="s">
        <v>57</v>
      </c>
      <c r="L34" s="204" t="s">
        <v>58</v>
      </c>
      <c r="M34" s="204" t="s">
        <v>59</v>
      </c>
      <c r="N34" s="204" t="s">
        <v>60</v>
      </c>
      <c r="O34" s="204" t="s">
        <v>61</v>
      </c>
      <c r="P34" s="205" t="s">
        <v>62</v>
      </c>
      <c r="Q34" s="17"/>
      <c r="R34" s="1"/>
      <c r="S34" s="24"/>
    </row>
    <row r="35" spans="1:19" ht="15.75">
      <c r="A35" s="339"/>
      <c r="B35" s="340"/>
      <c r="C35" s="341"/>
      <c r="D35" s="158">
        <f>'جدول رقم(1)2013'!C10</f>
        <v>2</v>
      </c>
      <c r="E35" s="158">
        <f>'جدول رقم(1)2013'!D10</f>
        <v>14</v>
      </c>
      <c r="F35" s="158">
        <f>'جدول رقم(1)2013'!E10</f>
        <v>22</v>
      </c>
      <c r="G35" s="158">
        <f>'جدول رقم(1)2013'!F10</f>
        <v>72</v>
      </c>
      <c r="H35" s="158">
        <f>'جدول رقم(1)2013'!G10</f>
        <v>139</v>
      </c>
      <c r="I35" s="158">
        <f>'جدول رقم(1)2013'!H10</f>
        <v>126</v>
      </c>
      <c r="J35" s="158">
        <f>'جدول رقم(1)2013'!I10</f>
        <v>543</v>
      </c>
      <c r="K35" s="158">
        <f>'جدول رقم(1)2013'!J10</f>
        <v>584</v>
      </c>
      <c r="L35" s="158">
        <f>'جدول رقم(1)2013'!K10</f>
        <v>1543</v>
      </c>
      <c r="M35" s="158">
        <f>'جدول رقم(1)2013'!L10</f>
        <v>104</v>
      </c>
      <c r="N35" s="158">
        <f>'جدول رقم(1)2013'!M10</f>
        <v>48</v>
      </c>
      <c r="O35" s="158">
        <f>'جدول رقم(1)2013'!N10</f>
        <v>48</v>
      </c>
      <c r="P35" s="209">
        <f>SUM(D35:O35)</f>
        <v>3245</v>
      </c>
      <c r="Q35" s="31">
        <v>24</v>
      </c>
      <c r="R35" s="1"/>
      <c r="S35" s="24"/>
    </row>
  </sheetData>
  <sheetProtection password="CC06" sheet="1" objects="1" scenarios="1"/>
  <mergeCells count="142">
    <mergeCell ref="P3:Q4"/>
    <mergeCell ref="D4:E4"/>
    <mergeCell ref="F4:G4"/>
    <mergeCell ref="H4:I4"/>
    <mergeCell ref="J4:K4"/>
    <mergeCell ref="L4:M4"/>
    <mergeCell ref="N4:O4"/>
    <mergeCell ref="A1:D1"/>
    <mergeCell ref="E1:S1"/>
    <mergeCell ref="A2:B2"/>
    <mergeCell ref="E2:S2"/>
    <mergeCell ref="A3:A5"/>
    <mergeCell ref="B3:B5"/>
    <mergeCell ref="D3:E3"/>
    <mergeCell ref="F3:G3"/>
    <mergeCell ref="H3:K3"/>
    <mergeCell ref="L3:O3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9" orientation="landscape" r:id="rId1"/>
  <colBreaks count="1" manualBreakCount="1">
    <brk id="17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6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235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23"/>
      <c r="S3" s="123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23"/>
      <c r="S4" s="123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23"/>
      <c r="S5" s="123"/>
    </row>
    <row r="6" spans="1:19" ht="15.75">
      <c r="A6" s="5" t="s">
        <v>19</v>
      </c>
      <c r="B6" s="6" t="s">
        <v>20</v>
      </c>
      <c r="C6" s="37">
        <f>SUM(C7:C14)</f>
        <v>34844.781000000003</v>
      </c>
      <c r="D6" s="411">
        <f>SUM(D7:E14)</f>
        <v>58169.080999999998</v>
      </c>
      <c r="E6" s="412"/>
      <c r="F6" s="411">
        <f t="shared" ref="F6" si="0">SUM(F7:G14)</f>
        <v>39574.057000000001</v>
      </c>
      <c r="G6" s="412"/>
      <c r="H6" s="411">
        <f t="shared" ref="H6" si="1">SUM(H7:I14)</f>
        <v>56303.756000000001</v>
      </c>
      <c r="I6" s="412"/>
      <c r="J6" s="411">
        <f t="shared" ref="J6" si="2">SUM(J7:K14)</f>
        <v>56881.036999999997</v>
      </c>
      <c r="K6" s="412"/>
      <c r="L6" s="413">
        <f t="shared" ref="L6" si="3">SUM(L7:M14)</f>
        <v>87136.08</v>
      </c>
      <c r="M6" s="414"/>
      <c r="N6" s="413">
        <f t="shared" ref="N6" si="4">SUM(N7:O14)</f>
        <v>65800</v>
      </c>
      <c r="O6" s="414"/>
      <c r="P6" s="35">
        <f>(N6/H6-1)*100</f>
        <v>16.866093267383441</v>
      </c>
      <c r="Q6" s="35">
        <f>(N6/J6-1)*100</f>
        <v>15.680028829291558</v>
      </c>
      <c r="R6" s="7"/>
      <c r="S6" s="8"/>
    </row>
    <row r="7" spans="1:19" ht="15.75">
      <c r="A7" s="9"/>
      <c r="B7" s="10" t="s">
        <v>21</v>
      </c>
      <c r="C7" s="126">
        <f>'نفقات فعلية 2010'!C65</f>
        <v>17687.564999999999</v>
      </c>
      <c r="D7" s="378">
        <f>'منقح 2011'!C65</f>
        <v>27260.034</v>
      </c>
      <c r="E7" s="379"/>
      <c r="F7" s="378">
        <f>'نفقات فعلية 2011'!C65</f>
        <v>19345.468000000001</v>
      </c>
      <c r="G7" s="379"/>
      <c r="H7" s="380">
        <f>'مصدق 2012'!C68</f>
        <v>27104.237000000001</v>
      </c>
      <c r="I7" s="381"/>
      <c r="J7" s="380">
        <f>'منقح 2012'!C69</f>
        <v>28223.648000000001</v>
      </c>
      <c r="K7" s="381"/>
      <c r="L7" s="350">
        <f>'مقترح 2013'!C69</f>
        <v>33220.428</v>
      </c>
      <c r="M7" s="351"/>
      <c r="N7" s="429">
        <f>متفق2013!C69</f>
        <v>29027</v>
      </c>
      <c r="O7" s="351"/>
      <c r="P7" s="35">
        <f t="shared" ref="P7:P16" si="5">(N7/H7-1)*100</f>
        <v>7.0939573026903568</v>
      </c>
      <c r="Q7" s="35">
        <f t="shared" ref="Q7:Q16" si="6">(N7/J7-1)*100</f>
        <v>2.8463790364732455</v>
      </c>
      <c r="R7" s="7"/>
      <c r="S7" s="377"/>
    </row>
    <row r="8" spans="1:19" ht="15.75">
      <c r="A8" s="11"/>
      <c r="B8" s="10" t="s">
        <v>22</v>
      </c>
      <c r="C8" s="126">
        <f>'نفقات فعلية 2010'!D65</f>
        <v>11135.859</v>
      </c>
      <c r="D8" s="378">
        <f>'منقح 2011'!D65</f>
        <v>27051.156999999999</v>
      </c>
      <c r="E8" s="379"/>
      <c r="F8" s="378">
        <f>'نفقات فعلية 2011'!D65</f>
        <v>18116.912</v>
      </c>
      <c r="G8" s="379"/>
      <c r="H8" s="380">
        <f>'مصدق 2012'!D68</f>
        <v>27189</v>
      </c>
      <c r="I8" s="381"/>
      <c r="J8" s="380">
        <f>'منقح 2012'!D69</f>
        <v>26078.37</v>
      </c>
      <c r="K8" s="381"/>
      <c r="L8" s="350">
        <f>'مقترح 2013'!D69</f>
        <v>46123.199999999997</v>
      </c>
      <c r="M8" s="351"/>
      <c r="N8" s="429">
        <f>متفق2013!D69</f>
        <v>33548</v>
      </c>
      <c r="O8" s="351"/>
      <c r="P8" s="35">
        <f t="shared" si="5"/>
        <v>23.388134907499357</v>
      </c>
      <c r="Q8" s="35">
        <f t="shared" si="6"/>
        <v>28.643009513247964</v>
      </c>
      <c r="R8" s="7"/>
      <c r="S8" s="377"/>
    </row>
    <row r="9" spans="1:19" ht="15.75">
      <c r="A9" s="11"/>
      <c r="B9" s="10" t="s">
        <v>23</v>
      </c>
      <c r="C9" s="126">
        <f>'نفقات فعلية 2010'!E65</f>
        <v>0</v>
      </c>
      <c r="D9" s="378">
        <f>'منقح 2011'!E65</f>
        <v>0</v>
      </c>
      <c r="E9" s="379"/>
      <c r="F9" s="378">
        <f>'نفقات فعلية 2011'!E65</f>
        <v>0</v>
      </c>
      <c r="G9" s="379"/>
      <c r="H9" s="380">
        <f>'مصدق 2012'!E68</f>
        <v>0</v>
      </c>
      <c r="I9" s="381"/>
      <c r="J9" s="380">
        <f>'منقح 2012'!E69</f>
        <v>0</v>
      </c>
      <c r="K9" s="381"/>
      <c r="L9" s="350">
        <f>'مقترح 2013'!E69</f>
        <v>0</v>
      </c>
      <c r="M9" s="351"/>
      <c r="N9" s="429">
        <f>متفق2013!E69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6">
        <f>'نفقات فعلية 2010'!F65</f>
        <v>0</v>
      </c>
      <c r="D10" s="378">
        <f>'منقح 2011'!F65</f>
        <v>0</v>
      </c>
      <c r="E10" s="379"/>
      <c r="F10" s="378">
        <f>'نفقات فعلية 2011'!F65</f>
        <v>0</v>
      </c>
      <c r="G10" s="379"/>
      <c r="H10" s="380">
        <f>'مصدق 2012'!F68</f>
        <v>0</v>
      </c>
      <c r="I10" s="381"/>
      <c r="J10" s="380">
        <f>'منقح 2012'!F69</f>
        <v>0</v>
      </c>
      <c r="K10" s="381"/>
      <c r="L10" s="350">
        <f>'مقترح 2013'!F69</f>
        <v>0</v>
      </c>
      <c r="M10" s="351"/>
      <c r="N10" s="429">
        <f>متفق2013!F69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26">
        <f>'نفقات فعلية 2010'!G65</f>
        <v>0</v>
      </c>
      <c r="D11" s="378">
        <f>'منقح 2011'!G65</f>
        <v>997.77</v>
      </c>
      <c r="E11" s="379"/>
      <c r="F11" s="378">
        <f>'نفقات فعلية 2011'!G65</f>
        <v>0</v>
      </c>
      <c r="G11" s="379"/>
      <c r="H11" s="380">
        <f>'مصدق 2012'!G68</f>
        <v>1339.489</v>
      </c>
      <c r="I11" s="381"/>
      <c r="J11" s="380">
        <f>'منقح 2012'!G69</f>
        <v>1339.489</v>
      </c>
      <c r="K11" s="381"/>
      <c r="L11" s="350">
        <f>'مقترح 2013'!G69</f>
        <v>2227.0050000000001</v>
      </c>
      <c r="M11" s="351"/>
      <c r="N11" s="429">
        <f>متفق2013!G69</f>
        <v>2227</v>
      </c>
      <c r="O11" s="351"/>
      <c r="P11" s="35">
        <f t="shared" si="5"/>
        <v>66.257431005405792</v>
      </c>
      <c r="Q11" s="35">
        <f t="shared" si="6"/>
        <v>66.257431005405792</v>
      </c>
      <c r="R11" s="7"/>
      <c r="S11" s="377"/>
    </row>
    <row r="12" spans="1:19" ht="15.75">
      <c r="A12" s="11"/>
      <c r="B12" s="10" t="s">
        <v>26</v>
      </c>
      <c r="C12" s="126">
        <f>'نفقات فعلية 2010'!H65</f>
        <v>0</v>
      </c>
      <c r="D12" s="378">
        <f>'منقح 2011'!H65</f>
        <v>0</v>
      </c>
      <c r="E12" s="379"/>
      <c r="F12" s="378">
        <f>'نفقات فعلية 2011'!H65</f>
        <v>0</v>
      </c>
      <c r="G12" s="379"/>
      <c r="H12" s="380">
        <f>'مصدق 2012'!H68</f>
        <v>0</v>
      </c>
      <c r="I12" s="381"/>
      <c r="J12" s="380">
        <f>'منقح 2012'!H69</f>
        <v>0</v>
      </c>
      <c r="K12" s="381"/>
      <c r="L12" s="350">
        <f>'مقترح 2013'!H69</f>
        <v>0</v>
      </c>
      <c r="M12" s="351"/>
      <c r="N12" s="429">
        <f>متفق2013!H69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6">
        <f>'نفقات فعلية 2010'!I65</f>
        <v>82.68</v>
      </c>
      <c r="D13" s="378">
        <f>'منقح 2011'!I65</f>
        <v>238.197</v>
      </c>
      <c r="E13" s="379"/>
      <c r="F13" s="378">
        <f>'نفقات فعلية 2011'!I65</f>
        <v>185.91200000000001</v>
      </c>
      <c r="G13" s="379"/>
      <c r="H13" s="380">
        <f>'مصدق 2012'!I68</f>
        <v>61.03</v>
      </c>
      <c r="I13" s="381"/>
      <c r="J13" s="380">
        <f>'منقح 2012'!I69</f>
        <v>301.52999999999997</v>
      </c>
      <c r="K13" s="381"/>
      <c r="L13" s="350">
        <f>'مقترح 2013'!I69</f>
        <v>60.447000000000003</v>
      </c>
      <c r="M13" s="351"/>
      <c r="N13" s="429">
        <f>متفق2013!I69</f>
        <v>60</v>
      </c>
      <c r="O13" s="351"/>
      <c r="P13" s="35">
        <f t="shared" si="5"/>
        <v>-1.6876945764378148</v>
      </c>
      <c r="Q13" s="35">
        <f t="shared" si="6"/>
        <v>-80.101482439558254</v>
      </c>
      <c r="R13" s="7"/>
      <c r="S13" s="377"/>
    </row>
    <row r="14" spans="1:19" ht="15.75">
      <c r="A14" s="11"/>
      <c r="B14" s="12" t="s">
        <v>28</v>
      </c>
      <c r="C14" s="126">
        <f>'نفقات فعلية 2010'!J65</f>
        <v>5938.6769999999997</v>
      </c>
      <c r="D14" s="378">
        <f>'منقح 2011'!J65</f>
        <v>2621.9229999999998</v>
      </c>
      <c r="E14" s="379"/>
      <c r="F14" s="378">
        <f>'نفقات فعلية 2011'!J65</f>
        <v>1925.7650000000001</v>
      </c>
      <c r="G14" s="379"/>
      <c r="H14" s="380">
        <f>'مصدق 2012'!J68</f>
        <v>610</v>
      </c>
      <c r="I14" s="381"/>
      <c r="J14" s="380">
        <f>'منقح 2012'!J69</f>
        <v>938</v>
      </c>
      <c r="K14" s="381"/>
      <c r="L14" s="350">
        <f>'مقترح 2013'!J69</f>
        <v>5505</v>
      </c>
      <c r="M14" s="351"/>
      <c r="N14" s="429">
        <f>متفق2013!J69</f>
        <v>938</v>
      </c>
      <c r="O14" s="351"/>
      <c r="P14" s="35">
        <f t="shared" si="5"/>
        <v>53.770491803278688</v>
      </c>
      <c r="Q14" s="35">
        <f t="shared" si="6"/>
        <v>0</v>
      </c>
      <c r="R14" s="7"/>
      <c r="S14" s="377"/>
    </row>
    <row r="15" spans="1:19" ht="15.75">
      <c r="A15" s="5" t="s">
        <v>29</v>
      </c>
      <c r="B15" s="13" t="s">
        <v>30</v>
      </c>
      <c r="C15" s="125">
        <f>'نفقات فعلية 2010'!N65</f>
        <v>6465.9769999999999</v>
      </c>
      <c r="D15" s="382">
        <f>'منقح 2011'!N65</f>
        <v>14510.5</v>
      </c>
      <c r="E15" s="383"/>
      <c r="F15" s="382">
        <f>'نفقات فعلية 2011'!N65</f>
        <v>11629.766</v>
      </c>
      <c r="G15" s="383"/>
      <c r="H15" s="396">
        <f>'مصدق 2012'!N68</f>
        <v>7000</v>
      </c>
      <c r="I15" s="397"/>
      <c r="J15" s="396">
        <f>'منقح 2012'!N69</f>
        <v>7000</v>
      </c>
      <c r="K15" s="397"/>
      <c r="L15" s="365">
        <f>'مقترح 2013'!N69</f>
        <v>9000</v>
      </c>
      <c r="M15" s="366"/>
      <c r="N15" s="428">
        <f>متفق2013!N69</f>
        <v>9000</v>
      </c>
      <c r="O15" s="366"/>
      <c r="P15" s="35">
        <f t="shared" si="5"/>
        <v>28.57142857142858</v>
      </c>
      <c r="Q15" s="35">
        <f t="shared" si="6"/>
        <v>28.57142857142858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41310.758000000002</v>
      </c>
      <c r="D16" s="411">
        <f>D6+D15</f>
        <v>72679.581000000006</v>
      </c>
      <c r="E16" s="412"/>
      <c r="F16" s="411">
        <f t="shared" ref="F16" si="7">F6+F15</f>
        <v>51203.823000000004</v>
      </c>
      <c r="G16" s="412"/>
      <c r="H16" s="411">
        <f t="shared" ref="H16" si="8">H6+H15</f>
        <v>63303.756000000001</v>
      </c>
      <c r="I16" s="412"/>
      <c r="J16" s="411">
        <f t="shared" ref="J16" si="9">J6+J15</f>
        <v>63881.036999999997</v>
      </c>
      <c r="K16" s="412"/>
      <c r="L16" s="413">
        <f t="shared" ref="L16" si="10">L6+L15</f>
        <v>96136.08</v>
      </c>
      <c r="M16" s="414"/>
      <c r="N16" s="413">
        <f t="shared" ref="N16" si="11">N6+N15</f>
        <v>74800</v>
      </c>
      <c r="O16" s="414"/>
      <c r="P16" s="35">
        <f t="shared" si="5"/>
        <v>18.160445329657836</v>
      </c>
      <c r="Q16" s="35">
        <f t="shared" si="6"/>
        <v>17.092651454609296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23"/>
      <c r="N18" s="123"/>
      <c r="O18" s="123"/>
      <c r="P18" s="123"/>
      <c r="Q18" s="367"/>
      <c r="R18" s="123"/>
      <c r="S18" s="123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23"/>
      <c r="N19" s="123"/>
      <c r="O19" s="123"/>
      <c r="P19" s="123"/>
      <c r="Q19" s="367"/>
      <c r="R19" s="123"/>
      <c r="S19" s="123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4" t="s">
        <v>40</v>
      </c>
      <c r="M20" s="123"/>
      <c r="N20" s="26"/>
      <c r="O20" s="26"/>
      <c r="P20" s="26"/>
      <c r="Q20" s="25"/>
      <c r="R20" s="123"/>
      <c r="S20" s="123"/>
    </row>
    <row r="21" spans="1:19" ht="15.75">
      <c r="A21" s="15" t="s">
        <v>19</v>
      </c>
      <c r="B21" s="343" t="s">
        <v>41</v>
      </c>
      <c r="C21" s="344"/>
      <c r="D21" s="348">
        <f>'ايراد فعلي 2010'!C65</f>
        <v>44.204000000000001</v>
      </c>
      <c r="E21" s="349"/>
      <c r="F21" s="350">
        <f>ايرادفعلي2011!C65</f>
        <v>49.802</v>
      </c>
      <c r="G21" s="351"/>
      <c r="H21" s="350">
        <f>مخطط2012!C65</f>
        <v>62</v>
      </c>
      <c r="I21" s="351"/>
      <c r="J21" s="334">
        <f>مخطط2013!C69</f>
        <v>51.5</v>
      </c>
      <c r="K21" s="335"/>
      <c r="L21" s="36">
        <f>(J21/H21-1)*100</f>
        <v>-16.935483870967737</v>
      </c>
      <c r="M21" s="12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2010'!D65</f>
        <v>0</v>
      </c>
      <c r="E22" s="349"/>
      <c r="F22" s="350">
        <f>ايرادفعلي2011!D65</f>
        <v>0</v>
      </c>
      <c r="G22" s="351"/>
      <c r="H22" s="350">
        <f>مخطط2012!D65</f>
        <v>0</v>
      </c>
      <c r="I22" s="351"/>
      <c r="J22" s="334">
        <f>مخطط2013!D69</f>
        <v>0</v>
      </c>
      <c r="K22" s="335"/>
      <c r="L22" s="36" t="e">
        <f t="shared" ref="L22:L26" si="12">(J22/H22-1)*100</f>
        <v>#DIV/0!</v>
      </c>
      <c r="M22" s="12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2010'!E65</f>
        <v>0</v>
      </c>
      <c r="E23" s="349"/>
      <c r="F23" s="350">
        <f>ايرادفعلي2011!E65</f>
        <v>0</v>
      </c>
      <c r="G23" s="351"/>
      <c r="H23" s="350">
        <f>مخطط2012!E65</f>
        <v>0</v>
      </c>
      <c r="I23" s="351"/>
      <c r="J23" s="334">
        <f>مخطط2013!E69</f>
        <v>0</v>
      </c>
      <c r="K23" s="335"/>
      <c r="L23" s="36" t="e">
        <f t="shared" si="12"/>
        <v>#DIV/0!</v>
      </c>
      <c r="M23" s="12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2010'!F65</f>
        <v>124.2</v>
      </c>
      <c r="E24" s="349"/>
      <c r="F24" s="350">
        <f>ايرادفعلي2011!F65</f>
        <v>205.14699999999999</v>
      </c>
      <c r="G24" s="351"/>
      <c r="H24" s="350">
        <f>مخطط2012!F65</f>
        <v>396</v>
      </c>
      <c r="I24" s="351"/>
      <c r="J24" s="334">
        <f>مخطط2013!F69</f>
        <v>363.1</v>
      </c>
      <c r="K24" s="335"/>
      <c r="L24" s="36">
        <f t="shared" si="12"/>
        <v>-8.3080808080807973</v>
      </c>
      <c r="M24" s="12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2010'!G65</f>
        <v>0</v>
      </c>
      <c r="E25" s="349"/>
      <c r="F25" s="350">
        <f>ايرادفعلي2011!G65</f>
        <v>0</v>
      </c>
      <c r="G25" s="351"/>
      <c r="H25" s="350">
        <f>مخطط2012!G65</f>
        <v>0</v>
      </c>
      <c r="I25" s="351"/>
      <c r="J25" s="334">
        <f>مخطط2013!G69</f>
        <v>0</v>
      </c>
      <c r="K25" s="335"/>
      <c r="L25" s="36" t="e">
        <f t="shared" si="12"/>
        <v>#DIV/0!</v>
      </c>
      <c r="M25" s="123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168.404</v>
      </c>
      <c r="E26" s="427"/>
      <c r="F26" s="426">
        <f>SUM(F21:G25)</f>
        <v>254.94899999999998</v>
      </c>
      <c r="G26" s="427"/>
      <c r="H26" s="426">
        <f>SUM(H21:I25)</f>
        <v>458</v>
      </c>
      <c r="I26" s="427"/>
      <c r="J26" s="426">
        <f>SUM(J21:K25)</f>
        <v>414.6</v>
      </c>
      <c r="K26" s="427"/>
      <c r="L26" s="36">
        <f t="shared" si="12"/>
        <v>-9.4759825327510825</v>
      </c>
      <c r="M26" s="123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5.75">
      <c r="A29" s="420"/>
      <c r="B29" s="421"/>
      <c r="C29" s="422"/>
      <c r="D29" s="153">
        <v>4</v>
      </c>
      <c r="E29" s="153">
        <v>11</v>
      </c>
      <c r="F29" s="153">
        <v>14</v>
      </c>
      <c r="G29" s="153">
        <v>67</v>
      </c>
      <c r="H29" s="153">
        <v>136</v>
      </c>
      <c r="I29" s="153">
        <v>131</v>
      </c>
      <c r="J29" s="153">
        <v>178</v>
      </c>
      <c r="K29" s="153">
        <v>210</v>
      </c>
      <c r="L29" s="153">
        <v>499</v>
      </c>
      <c r="M29" s="154">
        <v>169</v>
      </c>
      <c r="N29" s="154">
        <v>85</v>
      </c>
      <c r="O29" s="153">
        <v>129</v>
      </c>
      <c r="P29" s="162">
        <f>SUM(D29:O29)</f>
        <v>1633</v>
      </c>
      <c r="Q29" s="31"/>
      <c r="R29" s="23"/>
      <c r="S29" s="1"/>
    </row>
    <row r="30" spans="1:19" ht="15">
      <c r="A30" s="21"/>
      <c r="B30" s="21"/>
      <c r="C30" s="22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5.75">
      <c r="A32" s="420"/>
      <c r="B32" s="421"/>
      <c r="C32" s="422"/>
      <c r="D32" s="153">
        <v>4</v>
      </c>
      <c r="E32" s="153">
        <v>11</v>
      </c>
      <c r="F32" s="153">
        <v>22</v>
      </c>
      <c r="G32" s="153">
        <v>94</v>
      </c>
      <c r="H32" s="153">
        <v>143</v>
      </c>
      <c r="I32" s="153">
        <v>124</v>
      </c>
      <c r="J32" s="153">
        <v>200</v>
      </c>
      <c r="K32" s="153">
        <v>245</v>
      </c>
      <c r="L32" s="153">
        <v>551</v>
      </c>
      <c r="M32" s="154">
        <v>141</v>
      </c>
      <c r="N32" s="154">
        <v>88</v>
      </c>
      <c r="O32" s="153">
        <v>119</v>
      </c>
      <c r="P32" s="141">
        <f>SUM(D32:O32)</f>
        <v>1742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رقم(1)2013'!C62</f>
        <v>4</v>
      </c>
      <c r="E35" s="158">
        <f>'جدول رقم(1)2013'!D62</f>
        <v>11</v>
      </c>
      <c r="F35" s="158">
        <f>'جدول رقم(1)2013'!E62</f>
        <v>24</v>
      </c>
      <c r="G35" s="158">
        <f>'جدول رقم(1)2013'!F62</f>
        <v>122</v>
      </c>
      <c r="H35" s="158">
        <f>'جدول رقم(1)2013'!G62</f>
        <v>160</v>
      </c>
      <c r="I35" s="158">
        <f>'جدول رقم(1)2013'!H62</f>
        <v>130</v>
      </c>
      <c r="J35" s="158">
        <f>'جدول رقم(1)2013'!I62</f>
        <v>257</v>
      </c>
      <c r="K35" s="158">
        <f>'جدول رقم(1)2013'!J62</f>
        <v>320</v>
      </c>
      <c r="L35" s="158">
        <f>'جدول رقم(1)2013'!K62</f>
        <v>751</v>
      </c>
      <c r="M35" s="158">
        <f>'جدول رقم(1)2013'!L62</f>
        <v>226</v>
      </c>
      <c r="N35" s="158">
        <f>'جدول رقم(1)2013'!M62</f>
        <v>107</v>
      </c>
      <c r="O35" s="158">
        <f>'جدول رقم(1)2013'!N62</f>
        <v>189</v>
      </c>
      <c r="P35" s="159">
        <f>SUM(D35:O35)</f>
        <v>2301</v>
      </c>
      <c r="Q35" s="31">
        <v>78</v>
      </c>
      <c r="R35" s="1"/>
      <c r="S35" s="24"/>
    </row>
  </sheetData>
  <sheetProtection password="CC06" sheet="1" objects="1" scenarios="1"/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61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3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6" max="6" width="6.75" customWidth="1"/>
    <col min="7" max="7" width="6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5.875" customWidth="1"/>
    <col min="14" max="14" width="7.5" customWidth="1"/>
    <col min="15" max="15" width="4.625" customWidth="1"/>
    <col min="16" max="16" width="7.625" customWidth="1"/>
    <col min="17" max="17" width="6.75" customWidth="1"/>
  </cols>
  <sheetData>
    <row r="1" spans="1:19" ht="20.25">
      <c r="A1" s="384" t="s">
        <v>236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23"/>
      <c r="S3" s="123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23"/>
      <c r="S4" s="123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23"/>
      <c r="S5" s="123"/>
    </row>
    <row r="6" spans="1:19" ht="15.75">
      <c r="A6" s="5" t="s">
        <v>19</v>
      </c>
      <c r="B6" s="6" t="s">
        <v>20</v>
      </c>
      <c r="C6" s="37">
        <f>SUM(C7:C14)</f>
        <v>203459.59299999999</v>
      </c>
      <c r="D6" s="411">
        <f>SUM(D7:E14)</f>
        <v>320262.21100000001</v>
      </c>
      <c r="E6" s="412"/>
      <c r="F6" s="411">
        <f t="shared" ref="F6" si="0">SUM(F7:G14)</f>
        <v>319668.62300000002</v>
      </c>
      <c r="G6" s="412"/>
      <c r="H6" s="411">
        <f t="shared" ref="H6" si="1">SUM(H7:I14)</f>
        <v>219206.91800000001</v>
      </c>
      <c r="I6" s="412"/>
      <c r="J6" s="411">
        <f t="shared" ref="J6" si="2">SUM(J7:K14)</f>
        <v>219272.45</v>
      </c>
      <c r="K6" s="412"/>
      <c r="L6" s="413">
        <f t="shared" ref="L6" si="3">SUM(L7:M14)</f>
        <v>239347.323</v>
      </c>
      <c r="M6" s="414"/>
      <c r="N6" s="413">
        <f t="shared" ref="N6" si="4">SUM(N7:O14)</f>
        <v>218060</v>
      </c>
      <c r="O6" s="414"/>
      <c r="P6" s="35">
        <f>(N6/H6-1)*100</f>
        <v>-0.52321250189740764</v>
      </c>
      <c r="Q6" s="35">
        <f>(N6/J6-1)*100</f>
        <v>-0.55294224148998428</v>
      </c>
      <c r="R6" s="7"/>
      <c r="S6" s="8"/>
    </row>
    <row r="7" spans="1:19" ht="15.75">
      <c r="A7" s="9"/>
      <c r="B7" s="10" t="s">
        <v>21</v>
      </c>
      <c r="C7" s="126">
        <f>'نفقات فعلية 2010'!C66</f>
        <v>6111.0889999999999</v>
      </c>
      <c r="D7" s="378">
        <f>'منقح 2011'!C66</f>
        <v>7482.4409999999998</v>
      </c>
      <c r="E7" s="379"/>
      <c r="F7" s="378">
        <f>'نفقات فعلية 2011'!C66</f>
        <v>6950.6170000000002</v>
      </c>
      <c r="G7" s="379"/>
      <c r="H7" s="380">
        <f>'مصدق 2012'!C69</f>
        <v>9201.9179999999997</v>
      </c>
      <c r="I7" s="381"/>
      <c r="J7" s="380">
        <f>'منقح 2012'!C70</f>
        <v>9267.4500000000007</v>
      </c>
      <c r="K7" s="381"/>
      <c r="L7" s="350">
        <f>'مقترح 2013'!C70</f>
        <v>9421.2489999999998</v>
      </c>
      <c r="M7" s="351"/>
      <c r="N7" s="429">
        <f>متفق2013!C70</f>
        <v>12098</v>
      </c>
      <c r="O7" s="351"/>
      <c r="P7" s="35">
        <f t="shared" ref="P7:P16" si="5">(N7/H7-1)*100</f>
        <v>31.472590822913226</v>
      </c>
      <c r="Q7" s="35">
        <f t="shared" ref="Q7:Q16" si="6">(N7/J7-1)*100</f>
        <v>30.542921731436358</v>
      </c>
      <c r="R7" s="7"/>
      <c r="S7" s="377"/>
    </row>
    <row r="8" spans="1:19" ht="15.75">
      <c r="A8" s="11"/>
      <c r="B8" s="10" t="s">
        <v>22</v>
      </c>
      <c r="C8" s="126">
        <f>'نفقات فعلية 2010'!D66</f>
        <v>2903.91</v>
      </c>
      <c r="D8" s="378">
        <f>'منقح 2011'!D66</f>
        <v>5422.9549999999999</v>
      </c>
      <c r="E8" s="379"/>
      <c r="F8" s="378">
        <f>'نفقات فعلية 2011'!D66</f>
        <v>4515.277</v>
      </c>
      <c r="G8" s="379"/>
      <c r="H8" s="380">
        <f>'مصدق 2012'!D69</f>
        <v>5424</v>
      </c>
      <c r="I8" s="381"/>
      <c r="J8" s="380">
        <f>'منقح 2012'!D70</f>
        <v>5424</v>
      </c>
      <c r="K8" s="381"/>
      <c r="L8" s="350">
        <f>'مقترح 2013'!D70</f>
        <v>5545.0739999999996</v>
      </c>
      <c r="M8" s="351"/>
      <c r="N8" s="429">
        <f>متفق2013!D70</f>
        <v>4826</v>
      </c>
      <c r="O8" s="351"/>
      <c r="P8" s="35">
        <f t="shared" si="5"/>
        <v>-11.025073746312685</v>
      </c>
      <c r="Q8" s="35">
        <f t="shared" si="6"/>
        <v>-11.025073746312685</v>
      </c>
      <c r="R8" s="7"/>
      <c r="S8" s="377"/>
    </row>
    <row r="9" spans="1:19" ht="15.75">
      <c r="A9" s="11"/>
      <c r="B9" s="10" t="s">
        <v>23</v>
      </c>
      <c r="C9" s="126">
        <f>'نفقات فعلية 2010'!E66</f>
        <v>0</v>
      </c>
      <c r="D9" s="378">
        <f>'منقح 2011'!E66</f>
        <v>0</v>
      </c>
      <c r="E9" s="379"/>
      <c r="F9" s="378">
        <f>'نفقات فعلية 2011'!E66</f>
        <v>0</v>
      </c>
      <c r="G9" s="379"/>
      <c r="H9" s="380">
        <f>'مصدق 2012'!E69</f>
        <v>0</v>
      </c>
      <c r="I9" s="381"/>
      <c r="J9" s="380">
        <f>'منقح 2012'!E70</f>
        <v>0</v>
      </c>
      <c r="K9" s="381"/>
      <c r="L9" s="350">
        <f>'مقترح 2013'!E70</f>
        <v>0</v>
      </c>
      <c r="M9" s="351"/>
      <c r="N9" s="429">
        <f>متفق2013!E70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6">
        <f>'نفقات فعلية 2010'!F66</f>
        <v>0</v>
      </c>
      <c r="D10" s="378">
        <f>'منقح 2011'!F66</f>
        <v>0</v>
      </c>
      <c r="E10" s="379"/>
      <c r="F10" s="378">
        <f>'نفقات فعلية 2011'!F66</f>
        <v>0</v>
      </c>
      <c r="G10" s="379"/>
      <c r="H10" s="380">
        <f>'مصدق 2012'!F69</f>
        <v>0</v>
      </c>
      <c r="I10" s="381"/>
      <c r="J10" s="380">
        <f>'منقح 2012'!F70</f>
        <v>0</v>
      </c>
      <c r="K10" s="381"/>
      <c r="L10" s="350">
        <f>'مقترح 2013'!F70</f>
        <v>0</v>
      </c>
      <c r="M10" s="351"/>
      <c r="N10" s="429">
        <f>متفق2013!F70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26">
        <f>'نفقات فعلية 2010'!G66</f>
        <v>0</v>
      </c>
      <c r="D11" s="378">
        <f>'منقح 2011'!G66</f>
        <v>0</v>
      </c>
      <c r="E11" s="379"/>
      <c r="F11" s="378">
        <f>'نفقات فعلية 2011'!G66</f>
        <v>0</v>
      </c>
      <c r="G11" s="379"/>
      <c r="H11" s="380">
        <f>'مصدق 2012'!G69</f>
        <v>0</v>
      </c>
      <c r="I11" s="381"/>
      <c r="J11" s="380">
        <f>'منقح 2012'!G70</f>
        <v>0</v>
      </c>
      <c r="K11" s="381"/>
      <c r="L11" s="350">
        <f>'مقترح 2013'!G70</f>
        <v>0</v>
      </c>
      <c r="M11" s="351"/>
      <c r="N11" s="429">
        <f>متفق2013!G70</f>
        <v>0</v>
      </c>
      <c r="O11" s="351"/>
      <c r="P11" s="35" t="e">
        <f t="shared" si="5"/>
        <v>#DIV/0!</v>
      </c>
      <c r="Q11" s="35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126">
        <f>'نفقات فعلية 2010'!H66</f>
        <v>193740.33799999999</v>
      </c>
      <c r="D12" s="378">
        <f>'منقح 2011'!H66</f>
        <v>300000</v>
      </c>
      <c r="E12" s="379"/>
      <c r="F12" s="378">
        <f>'نفقات فعلية 2011'!H66</f>
        <v>300980.83500000002</v>
      </c>
      <c r="G12" s="379"/>
      <c r="H12" s="380">
        <f>'مصدق 2012'!H69</f>
        <v>200000</v>
      </c>
      <c r="I12" s="381"/>
      <c r="J12" s="380">
        <f>'منقح 2012'!H70</f>
        <v>200000</v>
      </c>
      <c r="K12" s="381"/>
      <c r="L12" s="350">
        <f>'مقترح 2013'!H70</f>
        <v>220000</v>
      </c>
      <c r="M12" s="351"/>
      <c r="N12" s="429">
        <f>متفق2013!H70</f>
        <v>200000</v>
      </c>
      <c r="O12" s="351"/>
      <c r="P12" s="35">
        <f t="shared" si="5"/>
        <v>0</v>
      </c>
      <c r="Q12" s="35">
        <f t="shared" si="6"/>
        <v>0</v>
      </c>
      <c r="R12" s="7"/>
      <c r="S12" s="377"/>
    </row>
    <row r="13" spans="1:19" ht="15.75">
      <c r="A13" s="11"/>
      <c r="B13" s="10" t="s">
        <v>27</v>
      </c>
      <c r="C13" s="126">
        <f>'نفقات فعلية 2010'!I66</f>
        <v>20.27</v>
      </c>
      <c r="D13" s="378">
        <f>'منقح 2011'!I66</f>
        <v>5171.3149999999996</v>
      </c>
      <c r="E13" s="379"/>
      <c r="F13" s="378">
        <f>'نفقات فعلية 2011'!I66</f>
        <v>5142.8819999999996</v>
      </c>
      <c r="G13" s="379"/>
      <c r="H13" s="380">
        <f>'مصدق 2012'!I69</f>
        <v>136</v>
      </c>
      <c r="I13" s="381"/>
      <c r="J13" s="380">
        <f>'منقح 2012'!I70</f>
        <v>136</v>
      </c>
      <c r="K13" s="381"/>
      <c r="L13" s="350">
        <f>'مقترح 2013'!I70</f>
        <v>136</v>
      </c>
      <c r="M13" s="351"/>
      <c r="N13" s="429">
        <f>متفق2013!I70</f>
        <v>136</v>
      </c>
      <c r="O13" s="351"/>
      <c r="P13" s="35">
        <f t="shared" si="5"/>
        <v>0</v>
      </c>
      <c r="Q13" s="35">
        <f t="shared" si="6"/>
        <v>0</v>
      </c>
      <c r="R13" s="7"/>
      <c r="S13" s="377"/>
    </row>
    <row r="14" spans="1:19" ht="15.75">
      <c r="A14" s="11"/>
      <c r="B14" s="12" t="s">
        <v>28</v>
      </c>
      <c r="C14" s="126">
        <f>'نفقات فعلية 2010'!J66</f>
        <v>683.98599999999999</v>
      </c>
      <c r="D14" s="378">
        <f>'منقح 2011'!J66</f>
        <v>2185.5</v>
      </c>
      <c r="E14" s="379"/>
      <c r="F14" s="378">
        <f>'نفقات فعلية 2011'!J66</f>
        <v>2079.0120000000002</v>
      </c>
      <c r="G14" s="379"/>
      <c r="H14" s="380">
        <f>'مصدق 2012'!J69</f>
        <v>4445</v>
      </c>
      <c r="I14" s="381"/>
      <c r="J14" s="380">
        <f>'منقح 2012'!J70</f>
        <v>4445</v>
      </c>
      <c r="K14" s="381"/>
      <c r="L14" s="350">
        <f>'مقترح 2013'!J70</f>
        <v>4245</v>
      </c>
      <c r="M14" s="351"/>
      <c r="N14" s="429">
        <f>متفق2013!J70</f>
        <v>1000</v>
      </c>
      <c r="O14" s="351"/>
      <c r="P14" s="35">
        <f t="shared" si="5"/>
        <v>-77.502812148481439</v>
      </c>
      <c r="Q14" s="35">
        <f t="shared" si="6"/>
        <v>-77.502812148481439</v>
      </c>
      <c r="R14" s="7"/>
      <c r="S14" s="377"/>
    </row>
    <row r="15" spans="1:19" ht="15.75">
      <c r="A15" s="5" t="s">
        <v>29</v>
      </c>
      <c r="B15" s="13" t="s">
        <v>30</v>
      </c>
      <c r="C15" s="125">
        <f>'نفقات فعلية 2010'!N66</f>
        <v>8430.49</v>
      </c>
      <c r="D15" s="382">
        <f>'منقح 2011'!N66</f>
        <v>20300</v>
      </c>
      <c r="E15" s="383"/>
      <c r="F15" s="382">
        <f>'نفقات فعلية 2011'!N66</f>
        <v>16255.314</v>
      </c>
      <c r="G15" s="383"/>
      <c r="H15" s="396">
        <f>'مصدق 2012'!N69</f>
        <v>14902.821</v>
      </c>
      <c r="I15" s="397"/>
      <c r="J15" s="396">
        <f>'منقح 2012'!N70</f>
        <v>18611.741000000002</v>
      </c>
      <c r="K15" s="397"/>
      <c r="L15" s="365">
        <f>'مقترح 2013'!N70</f>
        <v>20000</v>
      </c>
      <c r="M15" s="366"/>
      <c r="N15" s="428">
        <f>متفق2013!N70</f>
        <v>20000</v>
      </c>
      <c r="O15" s="366"/>
      <c r="P15" s="35">
        <f t="shared" si="5"/>
        <v>34.202779460345134</v>
      </c>
      <c r="Q15" s="35">
        <f t="shared" si="6"/>
        <v>7.4590496396871098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211890.08299999998</v>
      </c>
      <c r="D16" s="411">
        <f>D6+D15</f>
        <v>340562.21100000001</v>
      </c>
      <c r="E16" s="412"/>
      <c r="F16" s="411">
        <f t="shared" ref="F16" si="7">F6+F15</f>
        <v>335923.93700000003</v>
      </c>
      <c r="G16" s="412"/>
      <c r="H16" s="411">
        <f>H6+H15</f>
        <v>234109.739</v>
      </c>
      <c r="I16" s="412"/>
      <c r="J16" s="411">
        <f t="shared" ref="J16" si="8">J6+J15</f>
        <v>237884.19100000002</v>
      </c>
      <c r="K16" s="412"/>
      <c r="L16" s="413">
        <f t="shared" ref="L16" si="9">L6+L15</f>
        <v>259347.323</v>
      </c>
      <c r="M16" s="414"/>
      <c r="N16" s="413">
        <f>N6+N15</f>
        <v>238060</v>
      </c>
      <c r="O16" s="414"/>
      <c r="P16" s="35">
        <f t="shared" si="5"/>
        <v>1.687354407754893</v>
      </c>
      <c r="Q16" s="35">
        <f t="shared" si="6"/>
        <v>7.3905289486009274E-2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23"/>
      <c r="N18" s="123"/>
      <c r="O18" s="123"/>
      <c r="P18" s="123"/>
      <c r="Q18" s="367"/>
      <c r="R18" s="123"/>
      <c r="S18" s="123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23"/>
      <c r="N19" s="123"/>
      <c r="O19" s="123"/>
      <c r="P19" s="123"/>
      <c r="Q19" s="367"/>
      <c r="R19" s="123"/>
      <c r="S19" s="123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4" t="s">
        <v>40</v>
      </c>
      <c r="M20" s="123"/>
      <c r="N20" s="26"/>
      <c r="O20" s="26"/>
      <c r="P20" s="26"/>
      <c r="Q20" s="25"/>
      <c r="R20" s="123"/>
      <c r="S20" s="123"/>
    </row>
    <row r="21" spans="1:19" ht="15.75">
      <c r="A21" s="15" t="s">
        <v>19</v>
      </c>
      <c r="B21" s="343" t="s">
        <v>41</v>
      </c>
      <c r="C21" s="344"/>
      <c r="D21" s="348">
        <f>'ايراد فعلي 2010'!C66</f>
        <v>34.061</v>
      </c>
      <c r="E21" s="349"/>
      <c r="F21" s="350">
        <f>ايرادفعلي2011!C66</f>
        <v>48.484000000000002</v>
      </c>
      <c r="G21" s="351"/>
      <c r="H21" s="350">
        <f>مخطط2012!C66</f>
        <v>42.5</v>
      </c>
      <c r="I21" s="351"/>
      <c r="J21" s="334">
        <f>مخطط2013!C70</f>
        <v>68.25</v>
      </c>
      <c r="K21" s="335"/>
      <c r="L21" s="36">
        <f>(J21/H21-1)*100</f>
        <v>60.588235294117652</v>
      </c>
      <c r="M21" s="12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2010'!D66</f>
        <v>0</v>
      </c>
      <c r="E22" s="349"/>
      <c r="F22" s="350">
        <f>ايرادفعلي2011!D66</f>
        <v>0</v>
      </c>
      <c r="G22" s="351"/>
      <c r="H22" s="350">
        <f>مخطط2012!D66</f>
        <v>0</v>
      </c>
      <c r="I22" s="351"/>
      <c r="J22" s="334">
        <f>مخطط2013!D70</f>
        <v>0</v>
      </c>
      <c r="K22" s="335"/>
      <c r="L22" s="36" t="e">
        <f t="shared" ref="L22:L26" si="10">(J22/H22-1)*100</f>
        <v>#DIV/0!</v>
      </c>
      <c r="M22" s="12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2010'!E66</f>
        <v>0</v>
      </c>
      <c r="E23" s="349"/>
      <c r="F23" s="350">
        <f>ايرادفعلي2011!E66</f>
        <v>0</v>
      </c>
      <c r="G23" s="351"/>
      <c r="H23" s="350">
        <f>مخطط2012!E66</f>
        <v>0</v>
      </c>
      <c r="I23" s="351"/>
      <c r="J23" s="334">
        <f>مخطط2013!E70</f>
        <v>0</v>
      </c>
      <c r="K23" s="335"/>
      <c r="L23" s="36" t="e">
        <f t="shared" si="10"/>
        <v>#DIV/0!</v>
      </c>
      <c r="M23" s="12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2010'!F66</f>
        <v>2136.2080000000001</v>
      </c>
      <c r="E24" s="349"/>
      <c r="F24" s="350">
        <f>ايرادفعلي2011!F66</f>
        <v>20213.312999999998</v>
      </c>
      <c r="G24" s="351"/>
      <c r="H24" s="350">
        <f>مخطط2012!F66</f>
        <v>10050</v>
      </c>
      <c r="I24" s="351"/>
      <c r="J24" s="334">
        <f>مخطط2013!F70</f>
        <v>22195</v>
      </c>
      <c r="K24" s="335"/>
      <c r="L24" s="36">
        <f t="shared" si="10"/>
        <v>120.84577114427861</v>
      </c>
      <c r="M24" s="12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2010'!G66</f>
        <v>0</v>
      </c>
      <c r="E25" s="349"/>
      <c r="F25" s="350">
        <f>ايرادفعلي2011!G66</f>
        <v>0</v>
      </c>
      <c r="G25" s="351"/>
      <c r="H25" s="350">
        <f>مخطط2012!G66</f>
        <v>0</v>
      </c>
      <c r="I25" s="351"/>
      <c r="J25" s="334">
        <f>مخطط2013!G70</f>
        <v>0</v>
      </c>
      <c r="K25" s="335"/>
      <c r="L25" s="36" t="e">
        <f t="shared" si="10"/>
        <v>#DIV/0!</v>
      </c>
      <c r="M25" s="123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2170.2690000000002</v>
      </c>
      <c r="E26" s="427"/>
      <c r="F26" s="426">
        <f>SUM(F21:G25)</f>
        <v>20261.796999999999</v>
      </c>
      <c r="G26" s="427"/>
      <c r="H26" s="426">
        <f>SUM(H21:I25)</f>
        <v>10092.5</v>
      </c>
      <c r="I26" s="427"/>
      <c r="J26" s="426">
        <f>SUM(J21:K25)</f>
        <v>22263.25</v>
      </c>
      <c r="K26" s="427"/>
      <c r="L26" s="36">
        <f t="shared" si="10"/>
        <v>120.59202378003468</v>
      </c>
      <c r="M26" s="123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5.75">
      <c r="A29" s="420"/>
      <c r="B29" s="421"/>
      <c r="C29" s="422"/>
      <c r="D29" s="153">
        <v>5</v>
      </c>
      <c r="E29" s="153">
        <v>7</v>
      </c>
      <c r="F29" s="153">
        <v>4</v>
      </c>
      <c r="G29" s="153">
        <v>16</v>
      </c>
      <c r="H29" s="153">
        <v>20</v>
      </c>
      <c r="I29" s="153">
        <v>53</v>
      </c>
      <c r="J29" s="153">
        <v>84</v>
      </c>
      <c r="K29" s="153">
        <v>73</v>
      </c>
      <c r="L29" s="153">
        <v>297</v>
      </c>
      <c r="M29" s="154">
        <v>177</v>
      </c>
      <c r="N29" s="154">
        <v>47</v>
      </c>
      <c r="O29" s="153">
        <v>60</v>
      </c>
      <c r="P29" s="162">
        <f>SUM(D29:O29)</f>
        <v>843</v>
      </c>
      <c r="Q29" s="31"/>
      <c r="R29" s="23"/>
      <c r="S29" s="1"/>
    </row>
    <row r="30" spans="1:19" ht="15">
      <c r="A30" s="21"/>
      <c r="B30" s="21"/>
      <c r="C30" s="22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5.75">
      <c r="A32" s="420"/>
      <c r="B32" s="421"/>
      <c r="C32" s="422"/>
      <c r="D32" s="153">
        <v>5</v>
      </c>
      <c r="E32" s="153">
        <v>7</v>
      </c>
      <c r="F32" s="153">
        <v>4</v>
      </c>
      <c r="G32" s="153">
        <v>16</v>
      </c>
      <c r="H32" s="153">
        <v>21</v>
      </c>
      <c r="I32" s="153">
        <v>54</v>
      </c>
      <c r="J32" s="153">
        <v>84</v>
      </c>
      <c r="K32" s="153">
        <v>78</v>
      </c>
      <c r="L32" s="153">
        <v>309</v>
      </c>
      <c r="M32" s="154">
        <v>135</v>
      </c>
      <c r="N32" s="154">
        <v>53</v>
      </c>
      <c r="O32" s="153">
        <v>55</v>
      </c>
      <c r="P32" s="141">
        <f>SUM(D32:O32)</f>
        <v>821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رقم(1)2013'!C63</f>
        <v>5</v>
      </c>
      <c r="E35" s="158">
        <f>'جدول رقم(1)2013'!D63</f>
        <v>7</v>
      </c>
      <c r="F35" s="158">
        <f>'جدول رقم(1)2013'!E63</f>
        <v>7</v>
      </c>
      <c r="G35" s="158">
        <f>'جدول رقم(1)2013'!F63</f>
        <v>17</v>
      </c>
      <c r="H35" s="158">
        <f>'جدول رقم(1)2013'!G63</f>
        <v>19</v>
      </c>
      <c r="I35" s="158">
        <f>'جدول رقم(1)2013'!H63</f>
        <v>60</v>
      </c>
      <c r="J35" s="158">
        <f>'جدول رقم(1)2013'!I63</f>
        <v>89</v>
      </c>
      <c r="K35" s="158">
        <f>'جدول رقم(1)2013'!J63</f>
        <v>186</v>
      </c>
      <c r="L35" s="158">
        <f>'جدول رقم(1)2013'!K63</f>
        <v>323</v>
      </c>
      <c r="M35" s="158">
        <f>'جدول رقم(1)2013'!L63</f>
        <v>142</v>
      </c>
      <c r="N35" s="158">
        <f>'جدول رقم(1)2013'!M63</f>
        <v>91</v>
      </c>
      <c r="O35" s="158">
        <f>'جدول رقم(1)2013'!N63</f>
        <v>105</v>
      </c>
      <c r="P35" s="159">
        <f>SUM(D35:O35)</f>
        <v>1051</v>
      </c>
      <c r="Q35" s="31">
        <v>79</v>
      </c>
      <c r="R35" s="1"/>
      <c r="S35" s="24"/>
    </row>
  </sheetData>
  <sheetProtection password="CC06" sheet="1" objects="1" scenarios="1"/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6" workbookViewId="0">
      <selection activeCell="O35" sqref="O35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237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23"/>
      <c r="S3" s="123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23"/>
      <c r="S4" s="123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23"/>
      <c r="S5" s="123"/>
    </row>
    <row r="6" spans="1:19" ht="15.75">
      <c r="A6" s="5" t="s">
        <v>19</v>
      </c>
      <c r="B6" s="6" t="s">
        <v>20</v>
      </c>
      <c r="C6" s="37">
        <f>SUM(C7:C14)</f>
        <v>20227.837</v>
      </c>
      <c r="D6" s="411">
        <f>SUM(D7:E14)</f>
        <v>21899.526000000002</v>
      </c>
      <c r="E6" s="412"/>
      <c r="F6" s="411">
        <f t="shared" ref="F6" si="0">SUM(F7:G14)</f>
        <v>16904.312999999998</v>
      </c>
      <c r="G6" s="412"/>
      <c r="H6" s="411">
        <f t="shared" ref="H6" si="1">SUM(H7:I14)</f>
        <v>27941.198</v>
      </c>
      <c r="I6" s="412"/>
      <c r="J6" s="411">
        <f t="shared" ref="J6" si="2">SUM(J7:K14)</f>
        <v>28157.883999999998</v>
      </c>
      <c r="K6" s="412"/>
      <c r="L6" s="413">
        <f t="shared" ref="L6" si="3">SUM(L7:M14)</f>
        <v>34229.745000000003</v>
      </c>
      <c r="M6" s="414"/>
      <c r="N6" s="413">
        <f t="shared" ref="N6" si="4">SUM(N7:O14)</f>
        <v>28889</v>
      </c>
      <c r="O6" s="414"/>
      <c r="P6" s="35">
        <f>(N6/H6-1)*100</f>
        <v>3.392130859958109</v>
      </c>
      <c r="Q6" s="35">
        <f>(N6/J6-1)*100</f>
        <v>2.5964877190345792</v>
      </c>
      <c r="R6" s="7"/>
      <c r="S6" s="8"/>
    </row>
    <row r="7" spans="1:19" ht="15.75">
      <c r="A7" s="9"/>
      <c r="B7" s="10" t="s">
        <v>21</v>
      </c>
      <c r="C7" s="126">
        <f>'نفقات فعلية 2010'!C67</f>
        <v>6470.643</v>
      </c>
      <c r="D7" s="378">
        <f>'منقح 2011'!C67</f>
        <v>9797.1200000000008</v>
      </c>
      <c r="E7" s="379"/>
      <c r="F7" s="378">
        <f>'نفقات فعلية 2011'!C67</f>
        <v>7431.4719999999998</v>
      </c>
      <c r="G7" s="379"/>
      <c r="H7" s="380">
        <f>'مصدق 2012'!C70</f>
        <v>10684.641</v>
      </c>
      <c r="I7" s="381"/>
      <c r="J7" s="380">
        <f>'منقح 2012'!C71</f>
        <v>10711.826999999999</v>
      </c>
      <c r="K7" s="381"/>
      <c r="L7" s="350">
        <f>'مقترح 2013'!C71</f>
        <v>13509.941000000001</v>
      </c>
      <c r="M7" s="351"/>
      <c r="N7" s="429">
        <f>متفق2013!C71</f>
        <v>10926</v>
      </c>
      <c r="O7" s="351"/>
      <c r="P7" s="35">
        <f t="shared" ref="P7:P16" si="5">(N7/H7-1)*100</f>
        <v>2.258934109250843</v>
      </c>
      <c r="Q7" s="35">
        <f t="shared" ref="Q7:Q16" si="6">(N7/J7-1)*100</f>
        <v>1.9994068238779583</v>
      </c>
      <c r="R7" s="7"/>
      <c r="S7" s="377"/>
    </row>
    <row r="8" spans="1:19" ht="15.75">
      <c r="A8" s="11"/>
      <c r="B8" s="10" t="s">
        <v>22</v>
      </c>
      <c r="C8" s="126">
        <f>'نفقات فعلية 2010'!D67</f>
        <v>5708.2669999999998</v>
      </c>
      <c r="D8" s="378">
        <f>'منقح 2011'!D67</f>
        <v>7476.94</v>
      </c>
      <c r="E8" s="379"/>
      <c r="F8" s="378">
        <f>'نفقات فعلية 2011'!D67</f>
        <v>6532.2749999999996</v>
      </c>
      <c r="G8" s="379"/>
      <c r="H8" s="380">
        <f>'مصدق 2012'!D70</f>
        <v>9445.35</v>
      </c>
      <c r="I8" s="381"/>
      <c r="J8" s="380">
        <f>'منقح 2012'!D71</f>
        <v>9445.15</v>
      </c>
      <c r="K8" s="381"/>
      <c r="L8" s="350">
        <f>'مقترح 2013'!D71</f>
        <v>14524.7</v>
      </c>
      <c r="M8" s="351"/>
      <c r="N8" s="429">
        <f>متفق2013!D71</f>
        <v>12035</v>
      </c>
      <c r="O8" s="351"/>
      <c r="P8" s="35">
        <f t="shared" si="5"/>
        <v>27.417194704272461</v>
      </c>
      <c r="Q8" s="35">
        <f t="shared" si="6"/>
        <v>27.419892749188747</v>
      </c>
      <c r="R8" s="7"/>
      <c r="S8" s="377"/>
    </row>
    <row r="9" spans="1:19" ht="15.75">
      <c r="A9" s="11"/>
      <c r="B9" s="10" t="s">
        <v>23</v>
      </c>
      <c r="C9" s="126">
        <f>'نفقات فعلية 2010'!E67</f>
        <v>0</v>
      </c>
      <c r="D9" s="378">
        <f>'منقح 2011'!E67</f>
        <v>0</v>
      </c>
      <c r="E9" s="379"/>
      <c r="F9" s="378">
        <f>'نفقات فعلية 2011'!E67</f>
        <v>0</v>
      </c>
      <c r="G9" s="379"/>
      <c r="H9" s="380">
        <f>'مصدق 2012'!E70</f>
        <v>0</v>
      </c>
      <c r="I9" s="381"/>
      <c r="J9" s="380">
        <f>'منقح 2012'!E71</f>
        <v>0</v>
      </c>
      <c r="K9" s="381"/>
      <c r="L9" s="350">
        <f>'مقترح 2013'!E71</f>
        <v>0</v>
      </c>
      <c r="M9" s="351"/>
      <c r="N9" s="429">
        <f>متفق2013!E71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6">
        <f>'نفقات فعلية 2010'!F67</f>
        <v>0</v>
      </c>
      <c r="D10" s="378">
        <f>'منقح 2011'!F67</f>
        <v>0</v>
      </c>
      <c r="E10" s="379"/>
      <c r="F10" s="378">
        <f>'نفقات فعلية 2011'!F67</f>
        <v>0</v>
      </c>
      <c r="G10" s="379"/>
      <c r="H10" s="380">
        <f>'مصدق 2012'!F70</f>
        <v>0</v>
      </c>
      <c r="I10" s="381"/>
      <c r="J10" s="380">
        <f>'منقح 2012'!F71</f>
        <v>0</v>
      </c>
      <c r="K10" s="381"/>
      <c r="L10" s="350">
        <f>'مقترح 2013'!F71</f>
        <v>0</v>
      </c>
      <c r="M10" s="351"/>
      <c r="N10" s="429">
        <f>متفق2013!F71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26">
        <f>'نفقات فعلية 2010'!G67</f>
        <v>0</v>
      </c>
      <c r="D11" s="378">
        <f>'منقح 2011'!G67</f>
        <v>0</v>
      </c>
      <c r="E11" s="379"/>
      <c r="F11" s="378">
        <f>'نفقات فعلية 2011'!G67</f>
        <v>0</v>
      </c>
      <c r="G11" s="379"/>
      <c r="H11" s="380">
        <f>'مصدق 2012'!G70</f>
        <v>0</v>
      </c>
      <c r="I11" s="381"/>
      <c r="J11" s="380">
        <f>'منقح 2012'!G71</f>
        <v>0</v>
      </c>
      <c r="K11" s="381"/>
      <c r="L11" s="350">
        <f>'مقترح 2013'!G71</f>
        <v>0</v>
      </c>
      <c r="M11" s="351"/>
      <c r="N11" s="429">
        <f>متفق2013!G71</f>
        <v>0</v>
      </c>
      <c r="O11" s="351"/>
      <c r="P11" s="35" t="e">
        <f t="shared" si="5"/>
        <v>#DIV/0!</v>
      </c>
      <c r="Q11" s="35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126">
        <f>'نفقات فعلية 2010'!H67</f>
        <v>0</v>
      </c>
      <c r="D12" s="378">
        <f>'منقح 2011'!H67</f>
        <v>0</v>
      </c>
      <c r="E12" s="379"/>
      <c r="F12" s="378">
        <f>'نفقات فعلية 2011'!H67</f>
        <v>0</v>
      </c>
      <c r="G12" s="379"/>
      <c r="H12" s="380">
        <f>'مصدق 2012'!H70</f>
        <v>0</v>
      </c>
      <c r="I12" s="381"/>
      <c r="J12" s="380">
        <f>'منقح 2012'!H71</f>
        <v>0</v>
      </c>
      <c r="K12" s="381"/>
      <c r="L12" s="350">
        <f>'مقترح 2013'!H71</f>
        <v>0</v>
      </c>
      <c r="M12" s="351"/>
      <c r="N12" s="429">
        <f>متفق2013!H71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6">
        <f>'نفقات فعلية 2010'!I67</f>
        <v>5173.5879999999997</v>
      </c>
      <c r="D13" s="378">
        <f>'منقح 2011'!I67</f>
        <v>1553.7929999999999</v>
      </c>
      <c r="E13" s="379"/>
      <c r="F13" s="378">
        <f>'نفقات فعلية 2011'!I67</f>
        <v>1104.3900000000001</v>
      </c>
      <c r="G13" s="379"/>
      <c r="H13" s="380">
        <f>'مصدق 2012'!I70</f>
        <v>139.20699999999999</v>
      </c>
      <c r="I13" s="381"/>
      <c r="J13" s="380">
        <f>'منقح 2012'!I71</f>
        <v>139.40700000000001</v>
      </c>
      <c r="K13" s="381"/>
      <c r="L13" s="350">
        <f>'مقترح 2013'!I71</f>
        <v>705.85400000000004</v>
      </c>
      <c r="M13" s="351"/>
      <c r="N13" s="429">
        <f>متفق2013!I71</f>
        <v>439</v>
      </c>
      <c r="O13" s="351"/>
      <c r="P13" s="35">
        <f t="shared" si="5"/>
        <v>215.35770471312509</v>
      </c>
      <c r="Q13" s="35">
        <f t="shared" si="6"/>
        <v>214.90527735336099</v>
      </c>
      <c r="R13" s="7"/>
      <c r="S13" s="377"/>
    </row>
    <row r="14" spans="1:19" ht="15.75">
      <c r="A14" s="11"/>
      <c r="B14" s="12" t="s">
        <v>28</v>
      </c>
      <c r="C14" s="126">
        <f>'نفقات فعلية 2010'!J67</f>
        <v>2875.3389999999999</v>
      </c>
      <c r="D14" s="378">
        <f>'منقح 2011'!J67</f>
        <v>3071.6729999999998</v>
      </c>
      <c r="E14" s="379"/>
      <c r="F14" s="378">
        <f>'نفقات فعلية 2011'!J67</f>
        <v>1836.1759999999999</v>
      </c>
      <c r="G14" s="379"/>
      <c r="H14" s="380">
        <f>'مصدق 2012'!J70</f>
        <v>7672</v>
      </c>
      <c r="I14" s="381"/>
      <c r="J14" s="380">
        <f>'منقح 2012'!J71</f>
        <v>7861.5</v>
      </c>
      <c r="K14" s="381"/>
      <c r="L14" s="350">
        <f>'مقترح 2013'!J71</f>
        <v>5489.25</v>
      </c>
      <c r="M14" s="351"/>
      <c r="N14" s="429">
        <f>متفق2013!J71</f>
        <v>5489</v>
      </c>
      <c r="O14" s="351"/>
      <c r="P14" s="35">
        <f t="shared" si="5"/>
        <v>-28.454118873826907</v>
      </c>
      <c r="Q14" s="35">
        <f t="shared" si="6"/>
        <v>-30.178719073968075</v>
      </c>
      <c r="R14" s="7"/>
      <c r="S14" s="377"/>
    </row>
    <row r="15" spans="1:19" ht="15.75">
      <c r="A15" s="5" t="s">
        <v>29</v>
      </c>
      <c r="B15" s="13" t="s">
        <v>30</v>
      </c>
      <c r="C15" s="125">
        <f>'نفقات فعلية 2010'!N67</f>
        <v>2559.9810000000002</v>
      </c>
      <c r="D15" s="382">
        <f>'منقح 2011'!N67</f>
        <v>4000</v>
      </c>
      <c r="E15" s="383"/>
      <c r="F15" s="382">
        <f>'نفقات فعلية 2011'!N67</f>
        <v>3562.4540000000002</v>
      </c>
      <c r="G15" s="383"/>
      <c r="H15" s="396">
        <f>'مصدق 2012'!N70</f>
        <v>3255</v>
      </c>
      <c r="I15" s="397"/>
      <c r="J15" s="396">
        <f>'منقح 2012'!N71</f>
        <v>4819.0460000000003</v>
      </c>
      <c r="K15" s="397"/>
      <c r="L15" s="365">
        <f>'مقترح 2013'!N71</f>
        <v>3500</v>
      </c>
      <c r="M15" s="366"/>
      <c r="N15" s="428">
        <f>متفق2013!N71</f>
        <v>3500</v>
      </c>
      <c r="O15" s="366"/>
      <c r="P15" s="35">
        <f t="shared" si="5"/>
        <v>7.5268817204301008</v>
      </c>
      <c r="Q15" s="35">
        <f t="shared" si="6"/>
        <v>-27.371517101102583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22787.817999999999</v>
      </c>
      <c r="D16" s="411">
        <f>D6+D15</f>
        <v>25899.526000000002</v>
      </c>
      <c r="E16" s="412"/>
      <c r="F16" s="411">
        <f t="shared" ref="F16" si="7">F6+F15</f>
        <v>20466.767</v>
      </c>
      <c r="G16" s="412"/>
      <c r="H16" s="411">
        <f>H6+H15</f>
        <v>31196.198</v>
      </c>
      <c r="I16" s="412"/>
      <c r="J16" s="411">
        <f t="shared" ref="J16" si="8">J6+J15</f>
        <v>32976.93</v>
      </c>
      <c r="K16" s="412"/>
      <c r="L16" s="413">
        <f t="shared" ref="L16" si="9">L6+L15</f>
        <v>37729.745000000003</v>
      </c>
      <c r="M16" s="414"/>
      <c r="N16" s="413">
        <f>N6+N15</f>
        <v>32389</v>
      </c>
      <c r="O16" s="414"/>
      <c r="P16" s="35">
        <f t="shared" si="5"/>
        <v>3.8235492671254256</v>
      </c>
      <c r="Q16" s="35">
        <f t="shared" si="6"/>
        <v>-1.7828524365366971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23"/>
      <c r="N18" s="123"/>
      <c r="O18" s="123"/>
      <c r="P18" s="123"/>
      <c r="Q18" s="367"/>
      <c r="R18" s="123"/>
      <c r="S18" s="123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23"/>
      <c r="N19" s="123"/>
      <c r="O19" s="123"/>
      <c r="P19" s="123"/>
      <c r="Q19" s="367"/>
      <c r="R19" s="123"/>
      <c r="S19" s="123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4" t="s">
        <v>40</v>
      </c>
      <c r="M20" s="123"/>
      <c r="N20" s="26"/>
      <c r="O20" s="26"/>
      <c r="P20" s="26"/>
      <c r="Q20" s="25"/>
      <c r="R20" s="123"/>
      <c r="S20" s="123"/>
    </row>
    <row r="21" spans="1:19" ht="15.75">
      <c r="A21" s="15" t="s">
        <v>19</v>
      </c>
      <c r="B21" s="343" t="s">
        <v>41</v>
      </c>
      <c r="C21" s="344"/>
      <c r="D21" s="348">
        <f>'ايراد فعلي 2010'!C67</f>
        <v>28.754999999999999</v>
      </c>
      <c r="E21" s="349"/>
      <c r="F21" s="350">
        <f>ايرادفعلي2011!C67</f>
        <v>32.832999999999998</v>
      </c>
      <c r="G21" s="351"/>
      <c r="H21" s="350">
        <f>مخطط2012!C67</f>
        <v>35</v>
      </c>
      <c r="I21" s="351"/>
      <c r="J21" s="334">
        <f>مخطط2013!C71</f>
        <v>73</v>
      </c>
      <c r="K21" s="335"/>
      <c r="L21" s="36">
        <f>(J21/H21-1)*100</f>
        <v>108.57142857142858</v>
      </c>
      <c r="M21" s="12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2010'!D67</f>
        <v>0</v>
      </c>
      <c r="E22" s="349"/>
      <c r="F22" s="350">
        <f>ايرادفعلي2011!D67</f>
        <v>0</v>
      </c>
      <c r="G22" s="351"/>
      <c r="H22" s="350">
        <f>مخطط2012!D67</f>
        <v>0</v>
      </c>
      <c r="I22" s="351"/>
      <c r="J22" s="334">
        <f>مخطط2013!D71</f>
        <v>0</v>
      </c>
      <c r="K22" s="335"/>
      <c r="L22" s="36" t="e">
        <f t="shared" ref="L22:L26" si="10">(J22/H22-1)*100</f>
        <v>#DIV/0!</v>
      </c>
      <c r="M22" s="12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2010'!E67</f>
        <v>0</v>
      </c>
      <c r="E23" s="349"/>
      <c r="F23" s="350">
        <f>ايرادفعلي2011!E67</f>
        <v>0</v>
      </c>
      <c r="G23" s="351"/>
      <c r="H23" s="350">
        <f>مخطط2012!E67</f>
        <v>0</v>
      </c>
      <c r="I23" s="351"/>
      <c r="J23" s="334">
        <f>مخطط2013!E71</f>
        <v>0</v>
      </c>
      <c r="K23" s="335"/>
      <c r="L23" s="36" t="e">
        <f t="shared" si="10"/>
        <v>#DIV/0!</v>
      </c>
      <c r="M23" s="12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2010'!F67</f>
        <v>11.673</v>
      </c>
      <c r="E24" s="349"/>
      <c r="F24" s="350">
        <f>ايرادفعلي2011!F67</f>
        <v>30.602</v>
      </c>
      <c r="G24" s="351"/>
      <c r="H24" s="350">
        <f>مخطط2012!F67</f>
        <v>19</v>
      </c>
      <c r="I24" s="351"/>
      <c r="J24" s="334">
        <f>مخطط2013!F71</f>
        <v>26.65</v>
      </c>
      <c r="K24" s="335"/>
      <c r="L24" s="36">
        <f t="shared" si="10"/>
        <v>40.263157894736842</v>
      </c>
      <c r="M24" s="12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2010'!G67</f>
        <v>0</v>
      </c>
      <c r="E25" s="349"/>
      <c r="F25" s="350">
        <f>ايرادفعلي2011!G67</f>
        <v>0</v>
      </c>
      <c r="G25" s="351"/>
      <c r="H25" s="350">
        <f>مخطط2012!G67</f>
        <v>0</v>
      </c>
      <c r="I25" s="351"/>
      <c r="J25" s="334">
        <f>مخطط2013!G71</f>
        <v>0</v>
      </c>
      <c r="K25" s="335"/>
      <c r="L25" s="36" t="e">
        <f t="shared" si="10"/>
        <v>#DIV/0!</v>
      </c>
      <c r="M25" s="123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40.427999999999997</v>
      </c>
      <c r="E26" s="427"/>
      <c r="F26" s="426">
        <f>SUM(F21:G25)</f>
        <v>63.435000000000002</v>
      </c>
      <c r="G26" s="427"/>
      <c r="H26" s="426">
        <f>SUM(H21:I25)</f>
        <v>54</v>
      </c>
      <c r="I26" s="427"/>
      <c r="J26" s="426">
        <f>SUM(J21:K25)</f>
        <v>99.65</v>
      </c>
      <c r="K26" s="427"/>
      <c r="L26" s="36">
        <f t="shared" si="10"/>
        <v>84.537037037037052</v>
      </c>
      <c r="M26" s="123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29" t="s">
        <v>62</v>
      </c>
      <c r="Q28" s="17"/>
      <c r="R28" s="22"/>
      <c r="S28" s="1"/>
    </row>
    <row r="29" spans="1:19" ht="15.75">
      <c r="A29" s="420"/>
      <c r="B29" s="421"/>
      <c r="C29" s="422"/>
      <c r="D29" s="153">
        <v>4</v>
      </c>
      <c r="E29" s="153">
        <v>8</v>
      </c>
      <c r="F29" s="153">
        <v>9</v>
      </c>
      <c r="G29" s="153">
        <v>31</v>
      </c>
      <c r="H29" s="153">
        <v>71</v>
      </c>
      <c r="I29" s="153">
        <v>116</v>
      </c>
      <c r="J29" s="153">
        <v>203</v>
      </c>
      <c r="K29" s="153">
        <v>205</v>
      </c>
      <c r="L29" s="153">
        <v>292</v>
      </c>
      <c r="M29" s="154">
        <v>125</v>
      </c>
      <c r="N29" s="154">
        <v>96</v>
      </c>
      <c r="O29" s="153">
        <v>137</v>
      </c>
      <c r="P29" s="30">
        <f>SUM(D29:O29)</f>
        <v>1297</v>
      </c>
      <c r="Q29" s="31"/>
      <c r="R29" s="23"/>
      <c r="S29" s="1"/>
    </row>
    <row r="30" spans="1:19" ht="15">
      <c r="A30" s="21"/>
      <c r="B30" s="21"/>
      <c r="C30" s="22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23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29" t="s">
        <v>62</v>
      </c>
      <c r="Q31" s="17"/>
      <c r="R31" s="22"/>
      <c r="S31" s="1"/>
    </row>
    <row r="32" spans="1:19" ht="15.75">
      <c r="A32" s="420"/>
      <c r="B32" s="421"/>
      <c r="C32" s="422"/>
      <c r="D32" s="153">
        <v>4</v>
      </c>
      <c r="E32" s="153">
        <v>8</v>
      </c>
      <c r="F32" s="153">
        <v>9</v>
      </c>
      <c r="G32" s="153">
        <v>29</v>
      </c>
      <c r="H32" s="153">
        <v>61</v>
      </c>
      <c r="I32" s="153">
        <v>108</v>
      </c>
      <c r="J32" s="153">
        <v>195</v>
      </c>
      <c r="K32" s="153">
        <v>229</v>
      </c>
      <c r="L32" s="153">
        <v>539</v>
      </c>
      <c r="M32" s="154">
        <v>102</v>
      </c>
      <c r="N32" s="154">
        <v>85</v>
      </c>
      <c r="O32" s="153">
        <v>110</v>
      </c>
      <c r="P32" s="30">
        <f>SUM(D32:O32)</f>
        <v>1479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رقم(1)2013'!C64</f>
        <v>4</v>
      </c>
      <c r="E35" s="158">
        <f>'جدول رقم(1)2013'!D64</f>
        <v>9</v>
      </c>
      <c r="F35" s="158">
        <f>'جدول رقم(1)2013'!E64</f>
        <v>9</v>
      </c>
      <c r="G35" s="158">
        <f>'جدول رقم(1)2013'!F64</f>
        <v>30</v>
      </c>
      <c r="H35" s="158">
        <f>'جدول رقم(1)2013'!G64</f>
        <v>62</v>
      </c>
      <c r="I35" s="158">
        <f>'جدول رقم(1)2013'!H64</f>
        <v>112</v>
      </c>
      <c r="J35" s="158">
        <f>'جدول رقم(1)2013'!I64</f>
        <v>200</v>
      </c>
      <c r="K35" s="158">
        <f>'جدول رقم(1)2013'!J64</f>
        <v>231</v>
      </c>
      <c r="L35" s="158">
        <f>'جدول رقم(1)2013'!K64</f>
        <v>438</v>
      </c>
      <c r="M35" s="158">
        <f>'جدول رقم(1)2013'!L64</f>
        <v>106</v>
      </c>
      <c r="N35" s="158">
        <f>'جدول رقم(1)2013'!M64</f>
        <v>86</v>
      </c>
      <c r="O35" s="158">
        <f>'جدول رقم(1)2013'!N64</f>
        <v>112</v>
      </c>
      <c r="P35" s="159">
        <f>SUM(D35:O35)</f>
        <v>1399</v>
      </c>
      <c r="Q35" s="31">
        <v>80</v>
      </c>
      <c r="R35" s="1"/>
      <c r="S35" s="24"/>
    </row>
  </sheetData>
  <sheetProtection password="CC06" sheet="1" objects="1" scenarios="1"/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63.xml><?xml version="1.0" encoding="utf-8"?>
<worksheet xmlns="http://schemas.openxmlformats.org/spreadsheetml/2006/main" xmlns:r="http://schemas.openxmlformats.org/officeDocument/2006/relationships">
  <dimension ref="A1:S37"/>
  <sheetViews>
    <sheetView rightToLeft="1" topLeftCell="A16" workbookViewId="0">
      <selection activeCell="A33" sqref="A33:C34"/>
    </sheetView>
  </sheetViews>
  <sheetFormatPr defaultRowHeight="14.25"/>
  <cols>
    <col min="1" max="1" width="3.875" customWidth="1"/>
    <col min="2" max="2" width="23" customWidth="1"/>
    <col min="3" max="3" width="13.875" customWidth="1"/>
    <col min="5" max="5" width="6.25" customWidth="1"/>
    <col min="7" max="7" width="6.25" customWidth="1"/>
    <col min="8" max="8" width="6.625" customWidth="1"/>
    <col min="9" max="9" width="7.125" customWidth="1"/>
    <col min="10" max="10" width="7.75" customWidth="1"/>
    <col min="11" max="12" width="6.625" customWidth="1"/>
    <col min="13" max="14" width="7.5" customWidth="1"/>
    <col min="15" max="15" width="6.75" customWidth="1"/>
    <col min="16" max="16" width="7.625" customWidth="1"/>
    <col min="17" max="17" width="6.75" customWidth="1"/>
  </cols>
  <sheetData>
    <row r="1" spans="1:19" ht="20.25">
      <c r="A1" s="384" t="s">
        <v>238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23"/>
      <c r="S3" s="123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23"/>
      <c r="S4" s="123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23"/>
      <c r="S5" s="123"/>
    </row>
    <row r="6" spans="1:19" ht="15.75">
      <c r="A6" s="5" t="s">
        <v>19</v>
      </c>
      <c r="B6" s="6" t="s">
        <v>20</v>
      </c>
      <c r="C6" s="129">
        <f>C7+C10+C11+C12+C13+C14+C15+C16</f>
        <v>7120515.2529999996</v>
      </c>
      <c r="D6" s="438">
        <f>D7+D10+D11+D12+D13+D14+D15+D16</f>
        <v>6831197.091</v>
      </c>
      <c r="E6" s="438"/>
      <c r="F6" s="438">
        <f t="shared" ref="F6:O6" si="0">F7+F10+F11+F12+F13+F14+F15+F16</f>
        <v>7330353.8389999997</v>
      </c>
      <c r="G6" s="438">
        <f t="shared" si="0"/>
        <v>0</v>
      </c>
      <c r="H6" s="439">
        <f t="shared" si="0"/>
        <v>8703896.754999999</v>
      </c>
      <c r="I6" s="439">
        <f t="shared" si="0"/>
        <v>0</v>
      </c>
      <c r="J6" s="439">
        <f t="shared" si="0"/>
        <v>8703896.754999999</v>
      </c>
      <c r="K6" s="439">
        <f t="shared" si="0"/>
        <v>0</v>
      </c>
      <c r="L6" s="439">
        <f t="shared" si="0"/>
        <v>16635455</v>
      </c>
      <c r="M6" s="439">
        <f t="shared" si="0"/>
        <v>0</v>
      </c>
      <c r="N6" s="439">
        <f t="shared" si="0"/>
        <v>9005888</v>
      </c>
      <c r="O6" s="439">
        <f t="shared" si="0"/>
        <v>0</v>
      </c>
      <c r="P6" s="35">
        <f>(N6/H6-1)*100</f>
        <v>3.4696096874830218</v>
      </c>
      <c r="Q6" s="35">
        <f>(N6/J6-1)*100</f>
        <v>3.4696096874830218</v>
      </c>
      <c r="R6" s="7"/>
      <c r="S6" s="8"/>
    </row>
    <row r="7" spans="1:19" ht="15.75">
      <c r="A7" s="9"/>
      <c r="B7" s="128" t="s">
        <v>21</v>
      </c>
      <c r="C7" s="131">
        <f>C8+C9</f>
        <v>4018252.7050000001</v>
      </c>
      <c r="D7" s="434">
        <f>D8+D9</f>
        <v>4822082.96</v>
      </c>
      <c r="E7" s="435"/>
      <c r="F7" s="434">
        <f t="shared" ref="F7:O7" si="1">F8+F9</f>
        <v>5353302.0329999998</v>
      </c>
      <c r="G7" s="435">
        <f t="shared" si="1"/>
        <v>0</v>
      </c>
      <c r="H7" s="436">
        <f t="shared" si="1"/>
        <v>6107555.3689999999</v>
      </c>
      <c r="I7" s="437">
        <f t="shared" si="1"/>
        <v>0</v>
      </c>
      <c r="J7" s="436">
        <f t="shared" si="1"/>
        <v>6107555.3689999999</v>
      </c>
      <c r="K7" s="437">
        <f t="shared" si="1"/>
        <v>0</v>
      </c>
      <c r="L7" s="436">
        <f t="shared" si="1"/>
        <v>8704511</v>
      </c>
      <c r="M7" s="437">
        <f t="shared" si="1"/>
        <v>0</v>
      </c>
      <c r="N7" s="436">
        <f t="shared" si="1"/>
        <v>6590144</v>
      </c>
      <c r="O7" s="437">
        <f t="shared" si="1"/>
        <v>0</v>
      </c>
      <c r="P7" s="35">
        <f t="shared" ref="P7:P18" si="2">(N7/H7-1)*100</f>
        <v>7.9015023498512305</v>
      </c>
      <c r="Q7" s="35">
        <f t="shared" ref="Q7:Q18" si="3">(N7/J7-1)*100</f>
        <v>7.9015023498512305</v>
      </c>
      <c r="R7" s="7"/>
      <c r="S7" s="377"/>
    </row>
    <row r="8" spans="1:19" ht="15.75">
      <c r="A8" s="11"/>
      <c r="B8" s="127" t="s">
        <v>209</v>
      </c>
      <c r="C8" s="126">
        <f>'نفقات فعلية 2010'!C68</f>
        <v>3144488.0090000001</v>
      </c>
      <c r="D8" s="378">
        <f>'منقح 2011'!C68</f>
        <v>3864993.96</v>
      </c>
      <c r="E8" s="379"/>
      <c r="F8" s="378">
        <f>'نفقات فعلية 2011'!C68</f>
        <v>4400952.8909999998</v>
      </c>
      <c r="G8" s="379"/>
      <c r="H8" s="378">
        <f>'مصدق 2012'!C71</f>
        <v>4721171.3689999999</v>
      </c>
      <c r="I8" s="379"/>
      <c r="J8" s="378">
        <f>'منقح 2012'!C72</f>
        <v>4721171.3689999999</v>
      </c>
      <c r="K8" s="379"/>
      <c r="L8" s="378">
        <f>'مقترح 2013'!C72</f>
        <v>6977358</v>
      </c>
      <c r="M8" s="379"/>
      <c r="N8" s="378">
        <f>متفق2013!C72</f>
        <v>5286244</v>
      </c>
      <c r="O8" s="379"/>
      <c r="P8" s="35">
        <f t="shared" si="2"/>
        <v>11.96890743492942</v>
      </c>
      <c r="Q8" s="35">
        <f t="shared" si="3"/>
        <v>11.96890743492942</v>
      </c>
      <c r="R8" s="7"/>
      <c r="S8" s="377"/>
    </row>
    <row r="9" spans="1:19" ht="15.75">
      <c r="A9" s="11"/>
      <c r="B9" s="127" t="s">
        <v>210</v>
      </c>
      <c r="C9" s="126">
        <f>'نفقات فعلية 2010'!K68</f>
        <v>873764.696</v>
      </c>
      <c r="D9" s="378">
        <f>'منقح 2011'!K68</f>
        <v>957089</v>
      </c>
      <c r="E9" s="379"/>
      <c r="F9" s="378">
        <f>'نفقات فعلية 2011'!K68</f>
        <v>952349.14199999999</v>
      </c>
      <c r="G9" s="379"/>
      <c r="H9" s="378">
        <f>'مصدق 2012'!K71</f>
        <v>1386384</v>
      </c>
      <c r="I9" s="379"/>
      <c r="J9" s="378">
        <f>'منقح 2012'!K72</f>
        <v>1386384</v>
      </c>
      <c r="K9" s="379"/>
      <c r="L9" s="378">
        <f>'مقترح 2013'!K72</f>
        <v>1727153</v>
      </c>
      <c r="M9" s="379"/>
      <c r="N9" s="378">
        <f>متفق2013!K72</f>
        <v>1303900</v>
      </c>
      <c r="O9" s="379"/>
      <c r="P9" s="35">
        <f t="shared" si="2"/>
        <v>-5.9495781832450412</v>
      </c>
      <c r="Q9" s="35">
        <f t="shared" si="3"/>
        <v>-5.9495781832450412</v>
      </c>
      <c r="R9" s="7"/>
      <c r="S9" s="377"/>
    </row>
    <row r="10" spans="1:19" ht="15.75">
      <c r="A10" s="11"/>
      <c r="B10" s="10" t="s">
        <v>22</v>
      </c>
      <c r="C10" s="126">
        <f>'نفقات فعلية 2010'!D68</f>
        <v>1521574.12</v>
      </c>
      <c r="D10" s="378">
        <f>'منقح 2011'!D68</f>
        <v>823161.13100000005</v>
      </c>
      <c r="E10" s="379"/>
      <c r="F10" s="378">
        <f>'نفقات فعلية 2011'!D68</f>
        <v>813537.93</v>
      </c>
      <c r="G10" s="379"/>
      <c r="H10" s="380">
        <f>'مصدق 2012'!D71</f>
        <v>1129613.855</v>
      </c>
      <c r="I10" s="381"/>
      <c r="J10" s="380">
        <f>'منقح 2012'!D72</f>
        <v>1129613.855</v>
      </c>
      <c r="K10" s="381"/>
      <c r="L10" s="350">
        <f>'مقترح 2013'!D72</f>
        <v>2254244</v>
      </c>
      <c r="M10" s="351"/>
      <c r="N10" s="429">
        <f>متفق2013!D72</f>
        <v>942320</v>
      </c>
      <c r="O10" s="351"/>
      <c r="P10" s="35">
        <f t="shared" si="2"/>
        <v>-16.580343289079082</v>
      </c>
      <c r="Q10" s="35">
        <f t="shared" si="3"/>
        <v>-16.580343289079082</v>
      </c>
      <c r="R10" s="7"/>
      <c r="S10" s="377"/>
    </row>
    <row r="11" spans="1:19" ht="15.75">
      <c r="A11" s="11"/>
      <c r="B11" s="10" t="s">
        <v>23</v>
      </c>
      <c r="C11" s="126">
        <f>'نفقات فعلية 2010'!E68</f>
        <v>0</v>
      </c>
      <c r="D11" s="378">
        <f>'منقح 2011'!E68</f>
        <v>0</v>
      </c>
      <c r="E11" s="379"/>
      <c r="F11" s="378">
        <f>'نفقات فعلية 2011'!E68</f>
        <v>0</v>
      </c>
      <c r="G11" s="379"/>
      <c r="H11" s="380">
        <f>'مصدق 2012'!E71</f>
        <v>0</v>
      </c>
      <c r="I11" s="381"/>
      <c r="J11" s="380">
        <f>'منقح 2012'!E72</f>
        <v>0</v>
      </c>
      <c r="K11" s="381"/>
      <c r="L11" s="350">
        <f>'مقترح 2013'!E72</f>
        <v>0</v>
      </c>
      <c r="M11" s="351"/>
      <c r="N11" s="429">
        <f>متفق2013!E72</f>
        <v>0</v>
      </c>
      <c r="O11" s="351"/>
      <c r="P11" s="35" t="e">
        <f t="shared" si="2"/>
        <v>#DIV/0!</v>
      </c>
      <c r="Q11" s="35" t="e">
        <f t="shared" si="3"/>
        <v>#DIV/0!</v>
      </c>
      <c r="R11" s="7"/>
      <c r="S11" s="377"/>
    </row>
    <row r="12" spans="1:19" ht="15.75">
      <c r="A12" s="11"/>
      <c r="B12" s="10" t="s">
        <v>24</v>
      </c>
      <c r="C12" s="126">
        <f>'نفقات فعلية 2010'!F68</f>
        <v>300172.20199999999</v>
      </c>
      <c r="D12" s="378">
        <f>'منقح 2011'!F68</f>
        <v>292527</v>
      </c>
      <c r="E12" s="379"/>
      <c r="F12" s="378">
        <f>'نفقات فعلية 2011'!F68</f>
        <v>277115.02299999999</v>
      </c>
      <c r="G12" s="379"/>
      <c r="H12" s="380">
        <f>'مصدق 2012'!F71</f>
        <v>204352.73199999999</v>
      </c>
      <c r="I12" s="381"/>
      <c r="J12" s="380">
        <f>'منقح 2012'!F72</f>
        <v>204352.73199999999</v>
      </c>
      <c r="K12" s="381"/>
      <c r="L12" s="350">
        <f>'مقترح 2013'!F72</f>
        <v>595000</v>
      </c>
      <c r="M12" s="351"/>
      <c r="N12" s="429">
        <f>متفق2013!F72</f>
        <v>220352</v>
      </c>
      <c r="O12" s="351"/>
      <c r="P12" s="35">
        <f t="shared" si="2"/>
        <v>7.8292410595225181</v>
      </c>
      <c r="Q12" s="35">
        <f t="shared" si="3"/>
        <v>7.8292410595225181</v>
      </c>
      <c r="R12" s="7"/>
      <c r="S12" s="377"/>
    </row>
    <row r="13" spans="1:19" ht="15.75">
      <c r="A13" s="11"/>
      <c r="B13" s="10" t="s">
        <v>25</v>
      </c>
      <c r="C13" s="126">
        <f>'نفقات فعلية 2010'!G68</f>
        <v>233935.693</v>
      </c>
      <c r="D13" s="378">
        <f>'منقح 2011'!G68</f>
        <v>166096</v>
      </c>
      <c r="E13" s="379"/>
      <c r="F13" s="378">
        <f>'نفقات فعلية 2011'!G68</f>
        <v>165544.68</v>
      </c>
      <c r="G13" s="379"/>
      <c r="H13" s="380">
        <f>'مصدق 2012'!G71</f>
        <v>200000</v>
      </c>
      <c r="I13" s="381"/>
      <c r="J13" s="380">
        <f>'منقح 2012'!G72</f>
        <v>200000</v>
      </c>
      <c r="K13" s="381"/>
      <c r="L13" s="350">
        <f>'مقترح 2013'!G72</f>
        <v>1790200</v>
      </c>
      <c r="M13" s="351"/>
      <c r="N13" s="429">
        <f>متفق2013!G72</f>
        <v>219419</v>
      </c>
      <c r="O13" s="351"/>
      <c r="P13" s="35">
        <f t="shared" si="2"/>
        <v>9.7094999999999931</v>
      </c>
      <c r="Q13" s="35">
        <f t="shared" si="3"/>
        <v>9.7094999999999931</v>
      </c>
      <c r="R13" s="7"/>
      <c r="S13" s="377"/>
    </row>
    <row r="14" spans="1:19" ht="15.75">
      <c r="A14" s="11"/>
      <c r="B14" s="10" t="s">
        <v>26</v>
      </c>
      <c r="C14" s="126">
        <f>'نفقات فعلية 2010'!H68</f>
        <v>242083.50899999999</v>
      </c>
      <c r="D14" s="378">
        <f>'منقح 2011'!H68</f>
        <v>322508</v>
      </c>
      <c r="E14" s="379"/>
      <c r="F14" s="378">
        <f>'نفقات فعلية 2011'!H68</f>
        <v>319481.29700000002</v>
      </c>
      <c r="G14" s="379"/>
      <c r="H14" s="380">
        <f>'مصدق 2012'!H71</f>
        <v>487693.51</v>
      </c>
      <c r="I14" s="381"/>
      <c r="J14" s="380">
        <f>'منقح 2012'!H72</f>
        <v>487693.51</v>
      </c>
      <c r="K14" s="381"/>
      <c r="L14" s="350">
        <f>'مقترح 2013'!H72</f>
        <v>990500</v>
      </c>
      <c r="M14" s="351"/>
      <c r="N14" s="429">
        <f>متفق2013!H72</f>
        <v>481701</v>
      </c>
      <c r="O14" s="351"/>
      <c r="P14" s="35">
        <f t="shared" si="2"/>
        <v>-1.2287450780306686</v>
      </c>
      <c r="Q14" s="35">
        <f t="shared" si="3"/>
        <v>-1.2287450780306686</v>
      </c>
      <c r="R14" s="7"/>
      <c r="S14" s="377"/>
    </row>
    <row r="15" spans="1:19" ht="15.75">
      <c r="A15" s="11"/>
      <c r="B15" s="10" t="s">
        <v>27</v>
      </c>
      <c r="C15" s="126">
        <f>'نفقات فعلية 2010'!I68</f>
        <v>427750.65299999999</v>
      </c>
      <c r="D15" s="378">
        <f>'منقح 2011'!I68</f>
        <v>321664</v>
      </c>
      <c r="E15" s="379"/>
      <c r="F15" s="378">
        <f>'نفقات فعلية 2011'!I68</f>
        <v>318549.82500000001</v>
      </c>
      <c r="G15" s="379"/>
      <c r="H15" s="380">
        <f>'مصدق 2012'!I71</f>
        <v>321664</v>
      </c>
      <c r="I15" s="381"/>
      <c r="J15" s="380">
        <f>'منقح 2012'!I72</f>
        <v>321664</v>
      </c>
      <c r="K15" s="381"/>
      <c r="L15" s="350">
        <f>'مقترح 2013'!I72</f>
        <v>1350200</v>
      </c>
      <c r="M15" s="351"/>
      <c r="N15" s="429">
        <f>متفق2013!I72</f>
        <v>205863</v>
      </c>
      <c r="O15" s="351"/>
      <c r="P15" s="35">
        <f t="shared" si="2"/>
        <v>-36.000609331476319</v>
      </c>
      <c r="Q15" s="35">
        <f t="shared" si="3"/>
        <v>-36.000609331476319</v>
      </c>
      <c r="R15" s="7"/>
      <c r="S15" s="377"/>
    </row>
    <row r="16" spans="1:19" ht="15.75">
      <c r="A16" s="11"/>
      <c r="B16" s="12" t="s">
        <v>28</v>
      </c>
      <c r="C16" s="126">
        <f>'نفقات فعلية 2010'!J68</f>
        <v>376746.37099999998</v>
      </c>
      <c r="D16" s="378">
        <f>'منقح 2011'!J68</f>
        <v>83158</v>
      </c>
      <c r="E16" s="379"/>
      <c r="F16" s="378">
        <f>'نفقات فعلية 2011'!J68</f>
        <v>82823.051000000007</v>
      </c>
      <c r="G16" s="379"/>
      <c r="H16" s="380">
        <f>'مصدق 2012'!J71</f>
        <v>253017.28899999999</v>
      </c>
      <c r="I16" s="381"/>
      <c r="J16" s="380">
        <f>'منقح 2012'!J72</f>
        <v>253017.28899999999</v>
      </c>
      <c r="K16" s="381"/>
      <c r="L16" s="350">
        <f>'مقترح 2013'!J72</f>
        <v>950800</v>
      </c>
      <c r="M16" s="351"/>
      <c r="N16" s="429">
        <f>متفق2013!J72</f>
        <v>346089</v>
      </c>
      <c r="O16" s="351"/>
      <c r="P16" s="35">
        <f t="shared" si="2"/>
        <v>36.784723829682655</v>
      </c>
      <c r="Q16" s="35">
        <f t="shared" si="3"/>
        <v>36.784723829682655</v>
      </c>
      <c r="R16" s="7"/>
      <c r="S16" s="377"/>
    </row>
    <row r="17" spans="1:19" ht="15.75">
      <c r="A17" s="5" t="s">
        <v>29</v>
      </c>
      <c r="B17" s="13" t="s">
        <v>30</v>
      </c>
      <c r="C17" s="125">
        <f>'نفقات فعلية 2010'!N68</f>
        <v>3438810.3730000001</v>
      </c>
      <c r="D17" s="382">
        <f>'منقح 2011'!N68</f>
        <v>4354964.2529999996</v>
      </c>
      <c r="E17" s="383"/>
      <c r="F17" s="382">
        <f>'نفقات فعلية 2011'!N68</f>
        <v>4355841.9050000003</v>
      </c>
      <c r="G17" s="383"/>
      <c r="H17" s="396">
        <f>'مصدق 2012'!N71</f>
        <v>3901054.0070000002</v>
      </c>
      <c r="I17" s="397"/>
      <c r="J17" s="396">
        <f>'منقح 2012'!N72</f>
        <v>3901054.0070000002</v>
      </c>
      <c r="K17" s="397"/>
      <c r="L17" s="365">
        <f>'مقترح 2013'!N72</f>
        <v>5400847</v>
      </c>
      <c r="M17" s="366"/>
      <c r="N17" s="428">
        <f>متفق2013!N72</f>
        <v>5400847</v>
      </c>
      <c r="O17" s="366"/>
      <c r="P17" s="35">
        <f t="shared" si="2"/>
        <v>38.44584028595326</v>
      </c>
      <c r="Q17" s="35">
        <f t="shared" si="3"/>
        <v>38.44584028595326</v>
      </c>
      <c r="R17" s="7"/>
      <c r="S17" s="8"/>
    </row>
    <row r="18" spans="1:19" ht="15.75">
      <c r="A18" s="5" t="s">
        <v>31</v>
      </c>
      <c r="B18" s="13" t="s">
        <v>32</v>
      </c>
      <c r="C18" s="39">
        <f>C6+C17</f>
        <v>10559325.626</v>
      </c>
      <c r="D18" s="411">
        <f>D6+D17</f>
        <v>11186161.344000001</v>
      </c>
      <c r="E18" s="412"/>
      <c r="F18" s="411">
        <f t="shared" ref="F18" si="4">F6+F17</f>
        <v>11686195.743999999</v>
      </c>
      <c r="G18" s="412"/>
      <c r="H18" s="411">
        <f t="shared" ref="H18" si="5">H6+H17</f>
        <v>12604950.761999998</v>
      </c>
      <c r="I18" s="412"/>
      <c r="J18" s="411">
        <f t="shared" ref="J18" si="6">J6+J17</f>
        <v>12604950.761999998</v>
      </c>
      <c r="K18" s="412"/>
      <c r="L18" s="413">
        <f t="shared" ref="L18" si="7">L6+L17</f>
        <v>22036302</v>
      </c>
      <c r="M18" s="414"/>
      <c r="N18" s="413">
        <f t="shared" ref="N18" si="8">N6+N17</f>
        <v>14406735</v>
      </c>
      <c r="O18" s="414"/>
      <c r="P18" s="35">
        <f t="shared" si="2"/>
        <v>14.294258438770102</v>
      </c>
      <c r="Q18" s="35">
        <f t="shared" si="3"/>
        <v>14.294258438770102</v>
      </c>
      <c r="R18" s="7"/>
      <c r="S18" s="8"/>
    </row>
    <row r="19" spans="1:19" ht="18.75">
      <c r="A19" s="398" t="s">
        <v>33</v>
      </c>
      <c r="B19" s="398"/>
      <c r="C19" s="398"/>
      <c r="D19" s="398"/>
      <c r="E19" s="398"/>
      <c r="F19" s="398"/>
      <c r="G19" s="398"/>
      <c r="H19" s="398"/>
      <c r="I19" s="398"/>
      <c r="J19" s="399"/>
      <c r="K19" s="399"/>
      <c r="L19" s="399"/>
      <c r="M19" s="399"/>
      <c r="N19" s="400"/>
      <c r="O19" s="400"/>
      <c r="P19" s="400"/>
      <c r="Q19" s="1"/>
      <c r="R19" s="14"/>
      <c r="S19" s="1"/>
    </row>
    <row r="20" spans="1:19" ht="15.75">
      <c r="A20" s="408" t="s">
        <v>1</v>
      </c>
      <c r="B20" s="404" t="s">
        <v>2</v>
      </c>
      <c r="C20" s="405"/>
      <c r="D20" s="355" t="s">
        <v>34</v>
      </c>
      <c r="E20" s="356"/>
      <c r="F20" s="375" t="s">
        <v>34</v>
      </c>
      <c r="G20" s="376"/>
      <c r="H20" s="375" t="s">
        <v>35</v>
      </c>
      <c r="I20" s="401"/>
      <c r="J20" s="375" t="s">
        <v>35</v>
      </c>
      <c r="K20" s="376"/>
      <c r="L20" s="405" t="s">
        <v>5</v>
      </c>
      <c r="M20" s="123"/>
      <c r="N20" s="123"/>
      <c r="O20" s="123"/>
      <c r="P20" s="123"/>
      <c r="Q20" s="367"/>
      <c r="R20" s="123"/>
      <c r="S20" s="123"/>
    </row>
    <row r="21" spans="1:19" ht="15.75">
      <c r="A21" s="409"/>
      <c r="B21" s="415"/>
      <c r="C21" s="416"/>
      <c r="D21" s="357" t="s">
        <v>279</v>
      </c>
      <c r="E21" s="358"/>
      <c r="F21" s="368" t="s">
        <v>36</v>
      </c>
      <c r="G21" s="392"/>
      <c r="H21" s="368" t="s">
        <v>280</v>
      </c>
      <c r="I21" s="369"/>
      <c r="J21" s="361" t="s">
        <v>281</v>
      </c>
      <c r="K21" s="362"/>
      <c r="L21" s="416"/>
      <c r="M21" s="123"/>
      <c r="N21" s="123"/>
      <c r="O21" s="123"/>
      <c r="P21" s="123"/>
      <c r="Q21" s="367"/>
      <c r="R21" s="123"/>
      <c r="S21" s="123"/>
    </row>
    <row r="22" spans="1:19" ht="15.75">
      <c r="A22" s="410"/>
      <c r="B22" s="406"/>
      <c r="C22" s="407"/>
      <c r="D22" s="359" t="s">
        <v>37</v>
      </c>
      <c r="E22" s="360"/>
      <c r="F22" s="370" t="s">
        <v>38</v>
      </c>
      <c r="G22" s="371"/>
      <c r="H22" s="370" t="s">
        <v>12</v>
      </c>
      <c r="I22" s="372"/>
      <c r="J22" s="373" t="s">
        <v>39</v>
      </c>
      <c r="K22" s="374"/>
      <c r="L22" s="124" t="s">
        <v>40</v>
      </c>
      <c r="M22" s="123"/>
      <c r="N22" s="26"/>
      <c r="O22" s="26"/>
      <c r="P22" s="26"/>
      <c r="Q22" s="25"/>
      <c r="R22" s="123"/>
      <c r="S22" s="123"/>
    </row>
    <row r="23" spans="1:19" ht="15.75">
      <c r="A23" s="15" t="s">
        <v>19</v>
      </c>
      <c r="B23" s="343" t="s">
        <v>41</v>
      </c>
      <c r="C23" s="344"/>
      <c r="D23" s="348">
        <f>'ايراد فعلي 2010'!C68</f>
        <v>-43829.404999999999</v>
      </c>
      <c r="E23" s="349"/>
      <c r="F23" s="350">
        <f>ايرادفعلي2011!C68</f>
        <v>0</v>
      </c>
      <c r="G23" s="351"/>
      <c r="H23" s="350">
        <f>مخطط2012!C68</f>
        <v>383602.57500000001</v>
      </c>
      <c r="I23" s="351"/>
      <c r="J23" s="334">
        <f>مخطط2013!C72</f>
        <v>439503.386</v>
      </c>
      <c r="K23" s="335"/>
      <c r="L23" s="36">
        <f>(J23/H23-1)*100</f>
        <v>14.572584920734698</v>
      </c>
      <c r="M23" s="123"/>
      <c r="N23" s="25"/>
      <c r="O23" s="25"/>
      <c r="P23" s="25"/>
      <c r="Q23" s="28"/>
      <c r="R23" s="7"/>
      <c r="S23" s="8"/>
    </row>
    <row r="24" spans="1:19" ht="15.75">
      <c r="A24" s="15" t="s">
        <v>29</v>
      </c>
      <c r="B24" s="343" t="s">
        <v>42</v>
      </c>
      <c r="C24" s="344"/>
      <c r="D24" s="348">
        <f>'ايراد فعلي 2010'!D68</f>
        <v>0</v>
      </c>
      <c r="E24" s="349"/>
      <c r="F24" s="350">
        <f>ايرادفعلي2011!D68</f>
        <v>0</v>
      </c>
      <c r="G24" s="351"/>
      <c r="H24" s="350">
        <f>مخطط2012!D68</f>
        <v>5500</v>
      </c>
      <c r="I24" s="351"/>
      <c r="J24" s="334">
        <f>مخطط2013!D72</f>
        <v>61000</v>
      </c>
      <c r="K24" s="335"/>
      <c r="L24" s="36">
        <f t="shared" ref="L24:L28" si="9">(J24/H24-1)*100</f>
        <v>1009.0909090909091</v>
      </c>
      <c r="M24" s="123"/>
      <c r="N24" s="25"/>
      <c r="O24" s="25"/>
      <c r="P24" s="25"/>
      <c r="Q24" s="28"/>
      <c r="R24" s="7"/>
      <c r="S24" s="8"/>
    </row>
    <row r="25" spans="1:19" ht="15.75">
      <c r="A25" s="15" t="s">
        <v>31</v>
      </c>
      <c r="B25" s="343" t="s">
        <v>43</v>
      </c>
      <c r="C25" s="344"/>
      <c r="D25" s="348">
        <f>'ايراد فعلي 2010'!E68</f>
        <v>0</v>
      </c>
      <c r="E25" s="349"/>
      <c r="F25" s="350">
        <f>ايرادفعلي2011!E68</f>
        <v>0</v>
      </c>
      <c r="G25" s="351"/>
      <c r="H25" s="350">
        <f>مخطط2012!E68</f>
        <v>0</v>
      </c>
      <c r="I25" s="351"/>
      <c r="J25" s="334">
        <f>مخطط2013!E72</f>
        <v>0</v>
      </c>
      <c r="K25" s="335"/>
      <c r="L25" s="36" t="e">
        <f t="shared" si="9"/>
        <v>#DIV/0!</v>
      </c>
      <c r="M25" s="123"/>
      <c r="N25" s="25"/>
      <c r="O25" s="25"/>
      <c r="P25" s="25"/>
      <c r="Q25" s="28"/>
      <c r="R25" s="7"/>
      <c r="S25" s="8"/>
    </row>
    <row r="26" spans="1:19" ht="15.75">
      <c r="A26" s="15" t="s">
        <v>44</v>
      </c>
      <c r="B26" s="343" t="s">
        <v>45</v>
      </c>
      <c r="C26" s="344"/>
      <c r="D26" s="348">
        <f>'ايراد فعلي 2010'!F68</f>
        <v>43829.404999999999</v>
      </c>
      <c r="E26" s="349"/>
      <c r="F26" s="350">
        <f>ايرادفعلي2011!F68</f>
        <v>0</v>
      </c>
      <c r="G26" s="351"/>
      <c r="H26" s="350">
        <f>مخطط2012!F68</f>
        <v>6528658</v>
      </c>
      <c r="I26" s="351"/>
      <c r="J26" s="334">
        <f>مخطط2013!F72</f>
        <v>9845504.9499999993</v>
      </c>
      <c r="K26" s="335"/>
      <c r="L26" s="36">
        <f t="shared" si="9"/>
        <v>50.804421827579247</v>
      </c>
      <c r="M26" s="123"/>
      <c r="N26" s="25"/>
      <c r="O26" s="25"/>
      <c r="P26" s="25"/>
      <c r="Q26" s="28"/>
      <c r="R26" s="7"/>
      <c r="S26" s="8"/>
    </row>
    <row r="27" spans="1:19" ht="15.75">
      <c r="A27" s="15" t="s">
        <v>46</v>
      </c>
      <c r="B27" s="343" t="s">
        <v>47</v>
      </c>
      <c r="C27" s="344"/>
      <c r="D27" s="348">
        <f>'ايراد فعلي 2010'!G68</f>
        <v>0</v>
      </c>
      <c r="E27" s="349"/>
      <c r="F27" s="350">
        <f>ايرادفعلي2011!G68</f>
        <v>0</v>
      </c>
      <c r="G27" s="351"/>
      <c r="H27" s="350">
        <f>مخطط2012!G68</f>
        <v>15105</v>
      </c>
      <c r="I27" s="351"/>
      <c r="J27" s="334">
        <f>مخطط2013!G72</f>
        <v>18125</v>
      </c>
      <c r="K27" s="335"/>
      <c r="L27" s="36">
        <f t="shared" si="9"/>
        <v>19.993379675604107</v>
      </c>
      <c r="M27" s="123"/>
      <c r="N27" s="25"/>
      <c r="O27" s="25"/>
      <c r="P27" s="25"/>
      <c r="Q27" s="28"/>
      <c r="R27" s="7"/>
      <c r="S27" s="8"/>
    </row>
    <row r="28" spans="1:19" ht="15.75">
      <c r="A28" s="423" t="s">
        <v>48</v>
      </c>
      <c r="B28" s="424"/>
      <c r="C28" s="425"/>
      <c r="D28" s="426">
        <f>SUM(D23:E27)</f>
        <v>0</v>
      </c>
      <c r="E28" s="427"/>
      <c r="F28" s="426">
        <f>SUM(F23:G27)</f>
        <v>0</v>
      </c>
      <c r="G28" s="427"/>
      <c r="H28" s="426">
        <f t="shared" ref="H28" si="10">SUM(H23:I27)</f>
        <v>6932865.5750000002</v>
      </c>
      <c r="I28" s="427"/>
      <c r="J28" s="426">
        <f t="shared" ref="J28" si="11">SUM(J23:K27)</f>
        <v>10364133.335999999</v>
      </c>
      <c r="K28" s="427"/>
      <c r="L28" s="36">
        <f t="shared" si="9"/>
        <v>49.492777897976168</v>
      </c>
      <c r="M28" s="123"/>
      <c r="N28" s="27"/>
      <c r="O28" s="27"/>
      <c r="P28" s="27"/>
      <c r="Q28" s="28"/>
      <c r="R28" s="7"/>
      <c r="S28" s="7"/>
    </row>
    <row r="29" spans="1:19" ht="18">
      <c r="A29" s="347" t="s">
        <v>49</v>
      </c>
      <c r="B29" s="347"/>
      <c r="C29" s="347"/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347"/>
      <c r="Q29" s="347"/>
      <c r="R29" s="347"/>
      <c r="S29" s="1"/>
    </row>
    <row r="30" spans="1:19">
      <c r="A30" s="417" t="s">
        <v>64</v>
      </c>
      <c r="B30" s="418"/>
      <c r="C30" s="419"/>
      <c r="D30" s="180" t="s">
        <v>50</v>
      </c>
      <c r="E30" s="180" t="s">
        <v>51</v>
      </c>
      <c r="F30" s="180" t="s">
        <v>52</v>
      </c>
      <c r="G30" s="180" t="s">
        <v>53</v>
      </c>
      <c r="H30" s="180" t="s">
        <v>54</v>
      </c>
      <c r="I30" s="180" t="s">
        <v>55</v>
      </c>
      <c r="J30" s="180" t="s">
        <v>56</v>
      </c>
      <c r="K30" s="180" t="s">
        <v>57</v>
      </c>
      <c r="L30" s="180" t="s">
        <v>58</v>
      </c>
      <c r="M30" s="180" t="s">
        <v>59</v>
      </c>
      <c r="N30" s="180" t="s">
        <v>60</v>
      </c>
      <c r="O30" s="180" t="s">
        <v>61</v>
      </c>
      <c r="P30" s="139" t="s">
        <v>62</v>
      </c>
      <c r="Q30" s="17"/>
      <c r="R30" s="22"/>
      <c r="S30" s="1"/>
    </row>
    <row r="31" spans="1:19">
      <c r="A31" s="420"/>
      <c r="B31" s="421"/>
      <c r="C31" s="422"/>
      <c r="D31" s="148">
        <v>70</v>
      </c>
      <c r="E31" s="148">
        <v>996</v>
      </c>
      <c r="F31" s="148">
        <v>3010</v>
      </c>
      <c r="G31" s="148">
        <v>11282</v>
      </c>
      <c r="H31" s="148">
        <v>29368</v>
      </c>
      <c r="I31" s="148">
        <v>33987</v>
      </c>
      <c r="J31" s="148">
        <v>48456</v>
      </c>
      <c r="K31" s="148">
        <v>56269</v>
      </c>
      <c r="L31" s="148">
        <v>137402</v>
      </c>
      <c r="M31" s="149">
        <v>116339</v>
      </c>
      <c r="N31" s="149">
        <v>126345</v>
      </c>
      <c r="O31" s="148">
        <v>87325</v>
      </c>
      <c r="P31" s="162">
        <f>SUM(D31:O31)</f>
        <v>650849</v>
      </c>
      <c r="Q31" s="31"/>
      <c r="R31" s="23"/>
      <c r="S31" s="1"/>
    </row>
    <row r="32" spans="1:19" ht="15">
      <c r="A32" s="21"/>
      <c r="B32" s="21"/>
      <c r="C32" s="22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20"/>
      <c r="R32" s="23"/>
      <c r="S32" s="1"/>
    </row>
    <row r="33" spans="1:19">
      <c r="A33" s="417" t="s">
        <v>282</v>
      </c>
      <c r="B33" s="418"/>
      <c r="C33" s="419"/>
      <c r="D33" s="137" t="s">
        <v>50</v>
      </c>
      <c r="E33" s="137" t="s">
        <v>51</v>
      </c>
      <c r="F33" s="137" t="s">
        <v>52</v>
      </c>
      <c r="G33" s="137" t="s">
        <v>53</v>
      </c>
      <c r="H33" s="137" t="s">
        <v>54</v>
      </c>
      <c r="I33" s="137" t="s">
        <v>55</v>
      </c>
      <c r="J33" s="137" t="s">
        <v>56</v>
      </c>
      <c r="K33" s="137" t="s">
        <v>57</v>
      </c>
      <c r="L33" s="137" t="s">
        <v>58</v>
      </c>
      <c r="M33" s="137" t="s">
        <v>59</v>
      </c>
      <c r="N33" s="137" t="s">
        <v>60</v>
      </c>
      <c r="O33" s="137" t="s">
        <v>61</v>
      </c>
      <c r="P33" s="139" t="s">
        <v>62</v>
      </c>
      <c r="Q33" s="17"/>
      <c r="R33" s="22"/>
      <c r="S33" s="1"/>
    </row>
    <row r="34" spans="1:19">
      <c r="A34" s="420"/>
      <c r="B34" s="421"/>
      <c r="C34" s="422"/>
      <c r="D34" s="148">
        <v>70</v>
      </c>
      <c r="E34" s="148">
        <v>996</v>
      </c>
      <c r="F34" s="148">
        <v>3010</v>
      </c>
      <c r="G34" s="148">
        <v>11282</v>
      </c>
      <c r="H34" s="148">
        <v>29368</v>
      </c>
      <c r="I34" s="148">
        <v>33987</v>
      </c>
      <c r="J34" s="148">
        <v>48526</v>
      </c>
      <c r="K34" s="148">
        <v>56769</v>
      </c>
      <c r="L34" s="148">
        <v>144407</v>
      </c>
      <c r="M34" s="149">
        <v>121492</v>
      </c>
      <c r="N34" s="149">
        <v>125712</v>
      </c>
      <c r="O34" s="148">
        <v>86825</v>
      </c>
      <c r="P34" s="141">
        <f>SUM(D34:O34)</f>
        <v>662444</v>
      </c>
      <c r="Q34" s="31"/>
      <c r="R34" s="23"/>
      <c r="S34" s="1"/>
    </row>
    <row r="35" spans="1:19" ht="15.75">
      <c r="A35" s="342"/>
      <c r="B35" s="342"/>
      <c r="C35" s="34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32"/>
      <c r="R35" s="1"/>
      <c r="S35" s="1"/>
    </row>
    <row r="36" spans="1:19" ht="15.75">
      <c r="A36" s="417" t="s">
        <v>283</v>
      </c>
      <c r="B36" s="418"/>
      <c r="C36" s="419"/>
      <c r="D36" s="16" t="s">
        <v>50</v>
      </c>
      <c r="E36" s="16" t="s">
        <v>51</v>
      </c>
      <c r="F36" s="16" t="s">
        <v>52</v>
      </c>
      <c r="G36" s="16" t="s">
        <v>53</v>
      </c>
      <c r="H36" s="16" t="s">
        <v>54</v>
      </c>
      <c r="I36" s="16" t="s">
        <v>55</v>
      </c>
      <c r="J36" s="16" t="s">
        <v>56</v>
      </c>
      <c r="K36" s="16" t="s">
        <v>57</v>
      </c>
      <c r="L36" s="16" t="s">
        <v>58</v>
      </c>
      <c r="M36" s="16" t="s">
        <v>59</v>
      </c>
      <c r="N36" s="16" t="s">
        <v>60</v>
      </c>
      <c r="O36" s="16" t="s">
        <v>61</v>
      </c>
      <c r="P36" s="29" t="s">
        <v>62</v>
      </c>
      <c r="Q36" s="17"/>
      <c r="R36" s="1"/>
      <c r="S36" s="24"/>
    </row>
    <row r="37" spans="1:19" ht="15.75">
      <c r="A37" s="420"/>
      <c r="B37" s="421"/>
      <c r="C37" s="422"/>
      <c r="D37" s="158">
        <f>'جدول رقم(1)2013'!C65</f>
        <v>70</v>
      </c>
      <c r="E37" s="158">
        <f>'جدول رقم(1)2013'!D65</f>
        <v>996</v>
      </c>
      <c r="F37" s="158">
        <f>'جدول رقم(1)2013'!E65</f>
        <v>3010</v>
      </c>
      <c r="G37" s="158">
        <f>'جدول رقم(1)2013'!F65</f>
        <v>11282</v>
      </c>
      <c r="H37" s="158">
        <f>'جدول رقم(1)2013'!G65</f>
        <v>29368</v>
      </c>
      <c r="I37" s="158">
        <f>'جدول رقم(1)2013'!H65</f>
        <v>33987</v>
      </c>
      <c r="J37" s="158">
        <f>'جدول رقم(1)2013'!I65</f>
        <v>48526</v>
      </c>
      <c r="K37" s="158">
        <f>'جدول رقم(1)2013'!J65</f>
        <v>56769</v>
      </c>
      <c r="L37" s="158">
        <f>'جدول رقم(1)2013'!K65</f>
        <v>151773</v>
      </c>
      <c r="M37" s="158">
        <f>'جدول رقم(1)2013'!L65</f>
        <v>129210</v>
      </c>
      <c r="N37" s="158">
        <f>'جدول رقم(1)2013'!M65</f>
        <v>125712</v>
      </c>
      <c r="O37" s="158">
        <f>'جدول رقم(1)2013'!N65</f>
        <v>86825</v>
      </c>
      <c r="P37" s="159">
        <f>SUM(D37:O37)</f>
        <v>677528</v>
      </c>
      <c r="Q37" s="31">
        <v>81</v>
      </c>
      <c r="R37" s="1"/>
      <c r="S37" s="24"/>
    </row>
  </sheetData>
  <sheetProtection password="CC06" sheet="1" objects="1" scenarios="1"/>
  <mergeCells count="153">
    <mergeCell ref="A29:R29"/>
    <mergeCell ref="A30:C31"/>
    <mergeCell ref="A33:C34"/>
    <mergeCell ref="A35:C35"/>
    <mergeCell ref="A36:C37"/>
    <mergeCell ref="B27:C27"/>
    <mergeCell ref="D27:E27"/>
    <mergeCell ref="F27:G27"/>
    <mergeCell ref="H27:I27"/>
    <mergeCell ref="J27:K27"/>
    <mergeCell ref="A28:C28"/>
    <mergeCell ref="D28:E28"/>
    <mergeCell ref="F28:G28"/>
    <mergeCell ref="H28:I28"/>
    <mergeCell ref="J28:K28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Q20:Q21"/>
    <mergeCell ref="D21:E21"/>
    <mergeCell ref="F21:G21"/>
    <mergeCell ref="H21:I21"/>
    <mergeCell ref="J21:K21"/>
    <mergeCell ref="D22:E22"/>
    <mergeCell ref="F22:G22"/>
    <mergeCell ref="H22:I22"/>
    <mergeCell ref="J22:K22"/>
    <mergeCell ref="A19:P19"/>
    <mergeCell ref="A20:A22"/>
    <mergeCell ref="B20:C22"/>
    <mergeCell ref="D20:E20"/>
    <mergeCell ref="F20:G20"/>
    <mergeCell ref="H20:I20"/>
    <mergeCell ref="J20:K20"/>
    <mergeCell ref="L20:L21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6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3" orientation="landscape" r:id="rId1"/>
  <colBreaks count="1" manualBreakCount="1">
    <brk id="17" max="1048575" man="1"/>
  </colBreaks>
</worksheet>
</file>

<file path=xl/worksheets/sheet64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9" workbookViewId="0">
      <selection activeCell="D35" sqref="D35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239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23"/>
      <c r="S3" s="123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23"/>
      <c r="S4" s="123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23"/>
      <c r="S5" s="123"/>
    </row>
    <row r="6" spans="1:19" ht="15.75">
      <c r="A6" s="5" t="s">
        <v>19</v>
      </c>
      <c r="B6" s="6" t="s">
        <v>20</v>
      </c>
      <c r="C6" s="37">
        <f>SUM(C7:C14)</f>
        <v>1779944.2830000003</v>
      </c>
      <c r="D6" s="411">
        <f>SUM(D7:E14)</f>
        <v>1295871.5790000001</v>
      </c>
      <c r="E6" s="412"/>
      <c r="F6" s="411">
        <f t="shared" ref="F6" si="0">SUM(F7:G14)</f>
        <v>910779.4110000002</v>
      </c>
      <c r="G6" s="412"/>
      <c r="H6" s="411">
        <f t="shared" ref="H6" si="1">SUM(H7:I14)</f>
        <v>964128.35899999994</v>
      </c>
      <c r="I6" s="412"/>
      <c r="J6" s="411">
        <f t="shared" ref="J6" si="2">SUM(J7:K14)</f>
        <v>1568839.0730000003</v>
      </c>
      <c r="K6" s="412"/>
      <c r="L6" s="413">
        <f t="shared" ref="L6" si="3">SUM(L7:M14)</f>
        <v>1524620.682</v>
      </c>
      <c r="M6" s="414"/>
      <c r="N6" s="413">
        <f t="shared" ref="N6" si="4">SUM(N7:O14)</f>
        <v>1173095</v>
      </c>
      <c r="O6" s="414"/>
      <c r="P6" s="35">
        <f>(N6/H6-1)*100</f>
        <v>21.674151480902569</v>
      </c>
      <c r="Q6" s="35">
        <f>(N6/J6-1)*100</f>
        <v>-25.225281535297416</v>
      </c>
      <c r="R6" s="7"/>
      <c r="S6" s="8"/>
    </row>
    <row r="7" spans="1:19" ht="15.75">
      <c r="A7" s="9"/>
      <c r="B7" s="10" t="s">
        <v>21</v>
      </c>
      <c r="C7" s="126">
        <f>'نفقات فعلية 2010'!C69</f>
        <v>402285.80000000005</v>
      </c>
      <c r="D7" s="378">
        <f>'منقح 2011'!C69</f>
        <v>506222.04700000002</v>
      </c>
      <c r="E7" s="379"/>
      <c r="F7" s="378">
        <f>'نفقات فعلية 2011'!C69</f>
        <v>377610.31700000004</v>
      </c>
      <c r="G7" s="379"/>
      <c r="H7" s="380">
        <f>'مصدق 2012'!C72</f>
        <v>516270.68199999997</v>
      </c>
      <c r="I7" s="381"/>
      <c r="J7" s="380">
        <f>'منقح 2012'!C73</f>
        <v>524698.01300000004</v>
      </c>
      <c r="K7" s="381"/>
      <c r="L7" s="350">
        <f>'مقترح 2013'!C73</f>
        <v>603826.027</v>
      </c>
      <c r="M7" s="351"/>
      <c r="N7" s="429">
        <f>متفق2013!C73</f>
        <v>489463</v>
      </c>
      <c r="O7" s="351"/>
      <c r="P7" s="35">
        <f t="shared" ref="P7:P16" si="5">(N7/H7-1)*100</f>
        <v>-5.192563307323339</v>
      </c>
      <c r="Q7" s="35">
        <f t="shared" ref="Q7:Q16" si="6">(N7/J7-1)*100</f>
        <v>-6.7152937741351888</v>
      </c>
      <c r="R7" s="7"/>
      <c r="S7" s="377"/>
    </row>
    <row r="8" spans="1:19" ht="15.75">
      <c r="A8" s="11"/>
      <c r="B8" s="10" t="s">
        <v>22</v>
      </c>
      <c r="C8" s="126">
        <f>'نفقات فعلية 2010'!D69</f>
        <v>94312.532999999996</v>
      </c>
      <c r="D8" s="378">
        <f>'منقح 2011'!D69</f>
        <v>353249.745</v>
      </c>
      <c r="E8" s="379"/>
      <c r="F8" s="378">
        <f>'نفقات فعلية 2011'!D69</f>
        <v>304876.19800000003</v>
      </c>
      <c r="G8" s="379"/>
      <c r="H8" s="380">
        <f>'مصدق 2012'!D72</f>
        <v>377641.51100000006</v>
      </c>
      <c r="I8" s="381"/>
      <c r="J8" s="380">
        <f>'منقح 2012'!D73</f>
        <v>728894.07100000011</v>
      </c>
      <c r="K8" s="381"/>
      <c r="L8" s="350">
        <f>'مقترح 2013'!D73</f>
        <v>694821.22100000002</v>
      </c>
      <c r="M8" s="351"/>
      <c r="N8" s="429">
        <f>متفق2013!D73</f>
        <v>538270</v>
      </c>
      <c r="O8" s="351"/>
      <c r="P8" s="35">
        <f t="shared" si="5"/>
        <v>42.534648422164565</v>
      </c>
      <c r="Q8" s="35">
        <f t="shared" si="6"/>
        <v>-26.152506733725389</v>
      </c>
      <c r="R8" s="7"/>
      <c r="S8" s="377"/>
    </row>
    <row r="9" spans="1:19" ht="15.75">
      <c r="A9" s="11"/>
      <c r="B9" s="10" t="s">
        <v>23</v>
      </c>
      <c r="C9" s="126">
        <f>'نفقات فعلية 2010'!E69</f>
        <v>0</v>
      </c>
      <c r="D9" s="378">
        <f>'منقح 2011'!E69</f>
        <v>0</v>
      </c>
      <c r="E9" s="379"/>
      <c r="F9" s="378">
        <f>'نفقات فعلية 2011'!E69</f>
        <v>0</v>
      </c>
      <c r="G9" s="379"/>
      <c r="H9" s="380">
        <f>'مصدق 2012'!E72</f>
        <v>0</v>
      </c>
      <c r="I9" s="381"/>
      <c r="J9" s="380">
        <f>'منقح 2012'!E73</f>
        <v>0</v>
      </c>
      <c r="K9" s="381"/>
      <c r="L9" s="350">
        <f>'مقترح 2013'!E73</f>
        <v>0</v>
      </c>
      <c r="M9" s="351"/>
      <c r="N9" s="429">
        <f>متفق2013!E73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6">
        <f>'نفقات فعلية 2010'!F69</f>
        <v>0</v>
      </c>
      <c r="D10" s="378">
        <f>'منقح 2011'!F69</f>
        <v>0</v>
      </c>
      <c r="E10" s="379"/>
      <c r="F10" s="378">
        <f>'نفقات فعلية 2011'!F69</f>
        <v>0</v>
      </c>
      <c r="G10" s="379"/>
      <c r="H10" s="380">
        <f>'مصدق 2012'!F72</f>
        <v>0</v>
      </c>
      <c r="I10" s="381"/>
      <c r="J10" s="380">
        <f>'منقح 2012'!F73</f>
        <v>0</v>
      </c>
      <c r="K10" s="381"/>
      <c r="L10" s="350">
        <f>'مقترح 2013'!F73</f>
        <v>0</v>
      </c>
      <c r="M10" s="351"/>
      <c r="N10" s="429">
        <f>متفق2013!F73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26">
        <f>'نفقات فعلية 2010'!G69</f>
        <v>180556.54399999999</v>
      </c>
      <c r="D11" s="378">
        <f>'منقح 2011'!G69</f>
        <v>0</v>
      </c>
      <c r="E11" s="379"/>
      <c r="F11" s="378">
        <f>'نفقات فعلية 2011'!G69</f>
        <v>0</v>
      </c>
      <c r="G11" s="379"/>
      <c r="H11" s="380">
        <f>'مصدق 2012'!G72</f>
        <v>0</v>
      </c>
      <c r="I11" s="381"/>
      <c r="J11" s="380">
        <f>'منقح 2012'!G73</f>
        <v>0</v>
      </c>
      <c r="K11" s="381"/>
      <c r="L11" s="350">
        <f>'مقترح 2013'!G73</f>
        <v>0</v>
      </c>
      <c r="M11" s="351"/>
      <c r="N11" s="429">
        <f>متفق2013!G73</f>
        <v>0</v>
      </c>
      <c r="O11" s="351"/>
      <c r="P11" s="35" t="e">
        <f t="shared" si="5"/>
        <v>#DIV/0!</v>
      </c>
      <c r="Q11" s="35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126">
        <f>'نفقات فعلية 2010'!H69</f>
        <v>956972.62699999998</v>
      </c>
      <c r="D12" s="378">
        <f>'منقح 2011'!H69</f>
        <v>606.15</v>
      </c>
      <c r="E12" s="379"/>
      <c r="F12" s="378">
        <f>'نفقات فعلية 2011'!H69</f>
        <v>5363.268</v>
      </c>
      <c r="G12" s="379"/>
      <c r="H12" s="380">
        <f>'مصدق 2012'!H72</f>
        <v>633.15</v>
      </c>
      <c r="I12" s="381"/>
      <c r="J12" s="380">
        <f>'منقح 2012'!H73</f>
        <v>5</v>
      </c>
      <c r="K12" s="381"/>
      <c r="L12" s="350">
        <f>'مقترح 2013'!H73</f>
        <v>1022.42</v>
      </c>
      <c r="M12" s="351"/>
      <c r="N12" s="429">
        <f>متفق2013!H73</f>
        <v>0</v>
      </c>
      <c r="O12" s="351"/>
      <c r="P12" s="35">
        <f t="shared" si="5"/>
        <v>-100</v>
      </c>
      <c r="Q12" s="35">
        <f t="shared" si="6"/>
        <v>-100</v>
      </c>
      <c r="R12" s="7"/>
      <c r="S12" s="377"/>
    </row>
    <row r="13" spans="1:19" ht="15.75">
      <c r="A13" s="11"/>
      <c r="B13" s="10" t="s">
        <v>27</v>
      </c>
      <c r="C13" s="126">
        <f>'نفقات فعلية 2010'!I69</f>
        <v>115008.08600000001</v>
      </c>
      <c r="D13" s="378">
        <f>'منقح 2011'!I69</f>
        <v>270278.27500000002</v>
      </c>
      <c r="E13" s="379"/>
      <c r="F13" s="378">
        <f>'نفقات فعلية 2011'!I69</f>
        <v>148792.83300000001</v>
      </c>
      <c r="G13" s="379"/>
      <c r="H13" s="380">
        <f>'مصدق 2012'!I72</f>
        <v>7128.3919999999998</v>
      </c>
      <c r="I13" s="381"/>
      <c r="J13" s="380">
        <f>'منقح 2012'!I73</f>
        <v>188399.00899999999</v>
      </c>
      <c r="K13" s="381"/>
      <c r="L13" s="350">
        <f>'مقترح 2013'!I73</f>
        <v>119855.39</v>
      </c>
      <c r="M13" s="351"/>
      <c r="N13" s="429">
        <f>متفق2013!I73</f>
        <v>117399</v>
      </c>
      <c r="O13" s="351"/>
      <c r="P13" s="35">
        <f t="shared" si="5"/>
        <v>1546.9212130870467</v>
      </c>
      <c r="Q13" s="35">
        <f t="shared" si="6"/>
        <v>-37.685977955436059</v>
      </c>
      <c r="R13" s="7"/>
      <c r="S13" s="377"/>
    </row>
    <row r="14" spans="1:19" ht="15.75">
      <c r="A14" s="11"/>
      <c r="B14" s="12" t="s">
        <v>28</v>
      </c>
      <c r="C14" s="126">
        <f>'نفقات فعلية 2010'!J69</f>
        <v>30808.692999999999</v>
      </c>
      <c r="D14" s="378">
        <f>'منقح 2011'!J69</f>
        <v>165515.36199999999</v>
      </c>
      <c r="E14" s="379"/>
      <c r="F14" s="378">
        <f>'نفقات فعلية 2011'!J69</f>
        <v>74136.794999999998</v>
      </c>
      <c r="G14" s="379"/>
      <c r="H14" s="380">
        <f>'مصدق 2012'!J72</f>
        <v>62454.624000000003</v>
      </c>
      <c r="I14" s="381"/>
      <c r="J14" s="380">
        <f>'منقح 2012'!J73</f>
        <v>126842.98</v>
      </c>
      <c r="K14" s="381"/>
      <c r="L14" s="350">
        <f>'مقترح 2013'!J73</f>
        <v>105095.624</v>
      </c>
      <c r="M14" s="351"/>
      <c r="N14" s="429">
        <f>متفق2013!J73</f>
        <v>27963</v>
      </c>
      <c r="O14" s="351"/>
      <c r="P14" s="35">
        <f t="shared" si="5"/>
        <v>-55.226693863371914</v>
      </c>
      <c r="Q14" s="35">
        <f t="shared" si="6"/>
        <v>-77.954633358503571</v>
      </c>
      <c r="R14" s="7"/>
      <c r="S14" s="377"/>
    </row>
    <row r="15" spans="1:19" ht="15.75">
      <c r="A15" s="5" t="s">
        <v>29</v>
      </c>
      <c r="B15" s="13" t="s">
        <v>30</v>
      </c>
      <c r="C15" s="125">
        <f>'نفقات فعلية 2010'!N69</f>
        <v>2326635.9280000003</v>
      </c>
      <c r="D15" s="382">
        <f>'منقح 2011'!N69</f>
        <v>7958327.0719999997</v>
      </c>
      <c r="E15" s="383"/>
      <c r="F15" s="382">
        <f>'نفقات فعلية 2011'!N69</f>
        <v>3274104.2789999996</v>
      </c>
      <c r="G15" s="383"/>
      <c r="H15" s="396">
        <f>'مصدق 2012'!N72</f>
        <v>8384392.3119999999</v>
      </c>
      <c r="I15" s="397"/>
      <c r="J15" s="396">
        <f>'منقح 2012'!N73</f>
        <v>9000038.0449999999</v>
      </c>
      <c r="K15" s="397"/>
      <c r="L15" s="365">
        <f>'مقترح 2013'!N73</f>
        <v>8140607.1749999998</v>
      </c>
      <c r="M15" s="366"/>
      <c r="N15" s="428">
        <f>متفق2013!N73</f>
        <v>8140607</v>
      </c>
      <c r="O15" s="366"/>
      <c r="P15" s="35">
        <f t="shared" si="5"/>
        <v>-2.9076086009368507</v>
      </c>
      <c r="Q15" s="35">
        <f t="shared" si="6"/>
        <v>-9.5491934667705003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4106580.2110000006</v>
      </c>
      <c r="D16" s="411">
        <f>D6+D15</f>
        <v>9254198.6510000005</v>
      </c>
      <c r="E16" s="412"/>
      <c r="F16" s="411">
        <f t="shared" ref="F16" si="7">F6+F15</f>
        <v>4184883.69</v>
      </c>
      <c r="G16" s="412"/>
      <c r="H16" s="411">
        <f>H6+H15</f>
        <v>9348520.6710000001</v>
      </c>
      <c r="I16" s="412"/>
      <c r="J16" s="411">
        <f t="shared" ref="J16" si="8">J6+J15</f>
        <v>10568877.118000001</v>
      </c>
      <c r="K16" s="412"/>
      <c r="L16" s="413">
        <f t="shared" ref="L16" si="9">L6+L15</f>
        <v>9665227.8570000008</v>
      </c>
      <c r="M16" s="414"/>
      <c r="N16" s="413">
        <f>N6+N15</f>
        <v>9313702</v>
      </c>
      <c r="O16" s="414"/>
      <c r="P16" s="35">
        <f t="shared" si="5"/>
        <v>-0.37245113131119112</v>
      </c>
      <c r="Q16" s="35">
        <f t="shared" si="6"/>
        <v>-11.876144494690877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23"/>
      <c r="N18" s="123"/>
      <c r="O18" s="123"/>
      <c r="P18" s="123"/>
      <c r="Q18" s="367"/>
      <c r="R18" s="123"/>
      <c r="S18" s="123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23"/>
      <c r="N19" s="123"/>
      <c r="O19" s="123"/>
      <c r="P19" s="123"/>
      <c r="Q19" s="367"/>
      <c r="R19" s="123"/>
      <c r="S19" s="123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4" t="s">
        <v>40</v>
      </c>
      <c r="M20" s="123"/>
      <c r="N20" s="26"/>
      <c r="O20" s="26"/>
      <c r="P20" s="26"/>
      <c r="Q20" s="25"/>
      <c r="R20" s="123"/>
      <c r="S20" s="123"/>
    </row>
    <row r="21" spans="1:19" ht="15.75">
      <c r="A21" s="15" t="s">
        <v>19</v>
      </c>
      <c r="B21" s="343" t="s">
        <v>41</v>
      </c>
      <c r="C21" s="344"/>
      <c r="D21" s="348">
        <f>'ايراد فعلي 2010'!C69</f>
        <v>1721.5009999999997</v>
      </c>
      <c r="E21" s="349"/>
      <c r="F21" s="350">
        <f>ايرادفعلي2011!C69</f>
        <v>1840.49</v>
      </c>
      <c r="G21" s="351"/>
      <c r="H21" s="350">
        <f>مخطط2012!C69</f>
        <v>2488.75</v>
      </c>
      <c r="I21" s="351"/>
      <c r="J21" s="334">
        <f>مخطط2013!C73</f>
        <v>2530.614</v>
      </c>
      <c r="K21" s="335"/>
      <c r="L21" s="36">
        <f>(J21/H21-1)*100</f>
        <v>1.682129583124059</v>
      </c>
      <c r="M21" s="12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2010'!D69</f>
        <v>1.212</v>
      </c>
      <c r="E22" s="349"/>
      <c r="F22" s="350">
        <f>ايرادفعلي2011!D69</f>
        <v>0</v>
      </c>
      <c r="G22" s="351"/>
      <c r="H22" s="350">
        <f>مخطط2012!D69</f>
        <v>0</v>
      </c>
      <c r="I22" s="351"/>
      <c r="J22" s="334">
        <f>مخطط2013!D73</f>
        <v>0</v>
      </c>
      <c r="K22" s="335"/>
      <c r="L22" s="36" t="e">
        <f t="shared" ref="L22:L26" si="10">(J22/H22-1)*100</f>
        <v>#DIV/0!</v>
      </c>
      <c r="M22" s="12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2010'!E69</f>
        <v>0</v>
      </c>
      <c r="E23" s="349"/>
      <c r="F23" s="350">
        <f>ايرادفعلي2011!E69</f>
        <v>21.152999999999999</v>
      </c>
      <c r="G23" s="351"/>
      <c r="H23" s="350">
        <f>مخطط2012!E69</f>
        <v>0</v>
      </c>
      <c r="I23" s="351"/>
      <c r="J23" s="334">
        <f>مخطط2013!E73</f>
        <v>0</v>
      </c>
      <c r="K23" s="335"/>
      <c r="L23" s="36" t="e">
        <f t="shared" si="10"/>
        <v>#DIV/0!</v>
      </c>
      <c r="M23" s="12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2010'!F69</f>
        <v>15023.416000000001</v>
      </c>
      <c r="E24" s="349"/>
      <c r="F24" s="350">
        <f>ايرادفعلي2011!F69</f>
        <v>24902.628000000001</v>
      </c>
      <c r="G24" s="351"/>
      <c r="H24" s="350">
        <f>مخطط2012!F69</f>
        <v>37364.824999999997</v>
      </c>
      <c r="I24" s="351"/>
      <c r="J24" s="334">
        <f>مخطط2013!F73</f>
        <v>43167.544999999998</v>
      </c>
      <c r="K24" s="335"/>
      <c r="L24" s="36">
        <f t="shared" si="10"/>
        <v>15.529900113274998</v>
      </c>
      <c r="M24" s="12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2010'!G69</f>
        <v>664.78300000000002</v>
      </c>
      <c r="E25" s="349"/>
      <c r="F25" s="350">
        <f>ايرادفعلي2011!G69</f>
        <v>187.505</v>
      </c>
      <c r="G25" s="351"/>
      <c r="H25" s="350">
        <f>مخطط2012!G69</f>
        <v>103</v>
      </c>
      <c r="I25" s="351"/>
      <c r="J25" s="334">
        <f>مخطط2013!G73</f>
        <v>151.75</v>
      </c>
      <c r="K25" s="335"/>
      <c r="L25" s="36">
        <f t="shared" si="10"/>
        <v>47.330097087378633</v>
      </c>
      <c r="M25" s="123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17410.912</v>
      </c>
      <c r="E26" s="427"/>
      <c r="F26" s="426">
        <f>SUM(F21:G25)</f>
        <v>26951.776000000002</v>
      </c>
      <c r="G26" s="427"/>
      <c r="H26" s="426">
        <f>SUM(H21:I25)</f>
        <v>39956.574999999997</v>
      </c>
      <c r="I26" s="427"/>
      <c r="J26" s="426">
        <f>SUM(J21:K25)</f>
        <v>45849.909</v>
      </c>
      <c r="K26" s="427"/>
      <c r="L26" s="36">
        <f t="shared" si="10"/>
        <v>14.749347260119272</v>
      </c>
      <c r="M26" s="123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>
      <c r="A29" s="420"/>
      <c r="B29" s="421"/>
      <c r="C29" s="422"/>
      <c r="D29" s="148">
        <v>84</v>
      </c>
      <c r="E29" s="148">
        <v>168</v>
      </c>
      <c r="F29" s="148">
        <v>406</v>
      </c>
      <c r="G29" s="148">
        <v>286</v>
      </c>
      <c r="H29" s="148">
        <v>657</v>
      </c>
      <c r="I29" s="148">
        <v>828</v>
      </c>
      <c r="J29" s="148">
        <v>1673</v>
      </c>
      <c r="K29" s="148">
        <v>1948</v>
      </c>
      <c r="L29" s="148">
        <v>7448</v>
      </c>
      <c r="M29" s="148">
        <v>6822</v>
      </c>
      <c r="N29" s="148">
        <v>1828</v>
      </c>
      <c r="O29" s="148">
        <v>1677</v>
      </c>
      <c r="P29" s="162">
        <f>SUM(D29:O29)</f>
        <v>23825</v>
      </c>
      <c r="Q29" s="31"/>
      <c r="R29" s="23"/>
      <c r="S29" s="1"/>
    </row>
    <row r="30" spans="1:19" ht="15">
      <c r="A30" s="21"/>
      <c r="B30" s="21"/>
      <c r="C30" s="22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>
      <c r="A32" s="420"/>
      <c r="B32" s="421"/>
      <c r="C32" s="422"/>
      <c r="D32" s="148">
        <v>88</v>
      </c>
      <c r="E32" s="148">
        <v>174</v>
      </c>
      <c r="F32" s="148">
        <v>454</v>
      </c>
      <c r="G32" s="148">
        <v>390</v>
      </c>
      <c r="H32" s="148">
        <v>703</v>
      </c>
      <c r="I32" s="148">
        <v>1044</v>
      </c>
      <c r="J32" s="148">
        <v>2200</v>
      </c>
      <c r="K32" s="148">
        <v>1964</v>
      </c>
      <c r="L32" s="148">
        <v>9139</v>
      </c>
      <c r="M32" s="148">
        <v>6915</v>
      </c>
      <c r="N32" s="148">
        <v>1552</v>
      </c>
      <c r="O32" s="148">
        <v>1402</v>
      </c>
      <c r="P32" s="141">
        <f>SUM(D32:O32)</f>
        <v>26025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رقم(1)2013'!C66</f>
        <v>28</v>
      </c>
      <c r="E35" s="158">
        <f>'جدول رقم(1)2013'!D66</f>
        <v>172</v>
      </c>
      <c r="F35" s="158">
        <f>'جدول رقم(1)2013'!E66</f>
        <v>457</v>
      </c>
      <c r="G35" s="158">
        <f>'جدول رقم(1)2013'!F66</f>
        <v>424</v>
      </c>
      <c r="H35" s="158">
        <f>'جدول رقم(1)2013'!G66</f>
        <v>721</v>
      </c>
      <c r="I35" s="158">
        <f>'جدول رقم(1)2013'!H66</f>
        <v>1170</v>
      </c>
      <c r="J35" s="158">
        <f>'جدول رقم(1)2013'!I66</f>
        <v>2840</v>
      </c>
      <c r="K35" s="158">
        <f>'جدول رقم(1)2013'!J66</f>
        <v>2298</v>
      </c>
      <c r="L35" s="158">
        <f>'جدول رقم(1)2013'!K66</f>
        <v>10842</v>
      </c>
      <c r="M35" s="158">
        <f>'جدول رقم(1)2013'!L66</f>
        <v>7348</v>
      </c>
      <c r="N35" s="158">
        <f>'جدول رقم(1)2013'!M66</f>
        <v>1526</v>
      </c>
      <c r="O35" s="158">
        <f>'جدول رقم(1)2013'!N66</f>
        <v>1645</v>
      </c>
      <c r="P35" s="159">
        <f>SUM(D35:O35)</f>
        <v>29471</v>
      </c>
      <c r="Q35" s="31">
        <v>85</v>
      </c>
      <c r="R35" s="1"/>
      <c r="S35" s="24"/>
    </row>
  </sheetData>
  <sheetProtection password="CC06" sheet="1" objects="1" scenarios="1"/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65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6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240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23"/>
      <c r="S3" s="123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23"/>
      <c r="S4" s="123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23"/>
      <c r="S5" s="123"/>
    </row>
    <row r="6" spans="1:19" ht="15.75">
      <c r="A6" s="5" t="s">
        <v>19</v>
      </c>
      <c r="B6" s="6" t="s">
        <v>20</v>
      </c>
      <c r="C6" s="37">
        <f>SUM(C7:C14)</f>
        <v>183055.96400000001</v>
      </c>
      <c r="D6" s="411">
        <f>SUM(D7:E14)</f>
        <v>244870.408</v>
      </c>
      <c r="E6" s="412"/>
      <c r="F6" s="411">
        <f t="shared" ref="F6" si="0">SUM(F7:G14)</f>
        <v>199800.10399999999</v>
      </c>
      <c r="G6" s="412"/>
      <c r="H6" s="411">
        <f t="shared" ref="H6" si="1">SUM(H7:I14)</f>
        <v>232892.133</v>
      </c>
      <c r="I6" s="412"/>
      <c r="J6" s="411">
        <f t="shared" ref="J6" si="2">SUM(J7:K14)</f>
        <v>284363.95199999999</v>
      </c>
      <c r="K6" s="412"/>
      <c r="L6" s="413">
        <f t="shared" ref="L6" si="3">SUM(L7:M14)</f>
        <v>317462.98200000002</v>
      </c>
      <c r="M6" s="414"/>
      <c r="N6" s="413">
        <f t="shared" ref="N6" si="4">SUM(N7:O14)</f>
        <v>212340</v>
      </c>
      <c r="O6" s="414"/>
      <c r="P6" s="35">
        <f>(N6/H6-1)*100</f>
        <v>-8.8247433415881034</v>
      </c>
      <c r="Q6" s="35">
        <f>(N6/J6-1)*100</f>
        <v>-25.328087999002069</v>
      </c>
      <c r="R6" s="7"/>
      <c r="S6" s="8"/>
    </row>
    <row r="7" spans="1:19" ht="15.75">
      <c r="A7" s="9"/>
      <c r="B7" s="10" t="s">
        <v>21</v>
      </c>
      <c r="C7" s="126">
        <f>'نفقات فعلية 2010'!C70</f>
        <v>145818.209</v>
      </c>
      <c r="D7" s="378">
        <f>'منقح 2011'!C70</f>
        <v>178487.614</v>
      </c>
      <c r="E7" s="379"/>
      <c r="F7" s="378">
        <f>'نفقات فعلية 2011'!C70</f>
        <v>146316.04399999999</v>
      </c>
      <c r="G7" s="379"/>
      <c r="H7" s="380">
        <f>'مصدق 2012'!C73</f>
        <v>192461.701</v>
      </c>
      <c r="I7" s="381"/>
      <c r="J7" s="380">
        <f>'منقح 2012'!C74</f>
        <v>199535.54199999999</v>
      </c>
      <c r="K7" s="381"/>
      <c r="L7" s="350">
        <f>'مقترح 2013'!C74</f>
        <v>216597.728</v>
      </c>
      <c r="M7" s="351"/>
      <c r="N7" s="429">
        <f>متفق2013!C74</f>
        <v>165746</v>
      </c>
      <c r="O7" s="351"/>
      <c r="P7" s="35">
        <f t="shared" ref="P7:P16" si="5">(N7/H7-1)*100</f>
        <v>-13.881047949378766</v>
      </c>
      <c r="Q7" s="35">
        <f t="shared" ref="Q7:Q16" si="6">(N7/J7-1)*100</f>
        <v>-16.934096883852401</v>
      </c>
      <c r="R7" s="7"/>
      <c r="S7" s="377"/>
    </row>
    <row r="8" spans="1:19" ht="15.75">
      <c r="A8" s="11"/>
      <c r="B8" s="10" t="s">
        <v>22</v>
      </c>
      <c r="C8" s="126">
        <f>'نفقات فعلية 2010'!D70</f>
        <v>24903.151000000002</v>
      </c>
      <c r="D8" s="378">
        <f>'منقح 2011'!D70</f>
        <v>36908.324999999997</v>
      </c>
      <c r="E8" s="379"/>
      <c r="F8" s="378">
        <f>'نفقات فعلية 2011'!D70</f>
        <v>33652.712</v>
      </c>
      <c r="G8" s="379"/>
      <c r="H8" s="380">
        <f>'مصدق 2012'!D73</f>
        <v>26022.972000000002</v>
      </c>
      <c r="I8" s="381"/>
      <c r="J8" s="380">
        <f>'منقح 2012'!D74</f>
        <v>39648.277999999998</v>
      </c>
      <c r="K8" s="381"/>
      <c r="L8" s="350">
        <f>'مقترح 2013'!D74</f>
        <v>69918.385999999999</v>
      </c>
      <c r="M8" s="351"/>
      <c r="N8" s="429">
        <f>متفق2013!D74</f>
        <v>38657</v>
      </c>
      <c r="O8" s="351"/>
      <c r="P8" s="35">
        <f t="shared" si="5"/>
        <v>48.549520016391654</v>
      </c>
      <c r="Q8" s="35">
        <f t="shared" si="6"/>
        <v>-2.5001792007208978</v>
      </c>
      <c r="R8" s="7"/>
      <c r="S8" s="377"/>
    </row>
    <row r="9" spans="1:19" ht="15.75">
      <c r="A9" s="11"/>
      <c r="B9" s="10" t="s">
        <v>23</v>
      </c>
      <c r="C9" s="126">
        <f>'نفقات فعلية 2010'!E70</f>
        <v>0</v>
      </c>
      <c r="D9" s="378">
        <f>'منقح 2011'!E70</f>
        <v>0</v>
      </c>
      <c r="E9" s="379"/>
      <c r="F9" s="378">
        <f>'نفقات فعلية 2011'!E70</f>
        <v>0</v>
      </c>
      <c r="G9" s="379"/>
      <c r="H9" s="380">
        <f>'مصدق 2012'!E73</f>
        <v>0</v>
      </c>
      <c r="I9" s="381"/>
      <c r="J9" s="380">
        <f>'منقح 2012'!E74</f>
        <v>0</v>
      </c>
      <c r="K9" s="381"/>
      <c r="L9" s="350">
        <f>'مقترح 2013'!E74</f>
        <v>0</v>
      </c>
      <c r="M9" s="351"/>
      <c r="N9" s="429">
        <f>متفق2013!E74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6">
        <f>'نفقات فعلية 2010'!F70</f>
        <v>0</v>
      </c>
      <c r="D10" s="378">
        <f>'منقح 2011'!F70</f>
        <v>0</v>
      </c>
      <c r="E10" s="379"/>
      <c r="F10" s="378">
        <f>'نفقات فعلية 2011'!F70</f>
        <v>0</v>
      </c>
      <c r="G10" s="379"/>
      <c r="H10" s="380">
        <f>'مصدق 2012'!F73</f>
        <v>0</v>
      </c>
      <c r="I10" s="381"/>
      <c r="J10" s="380">
        <f>'منقح 2012'!F74</f>
        <v>0</v>
      </c>
      <c r="K10" s="381"/>
      <c r="L10" s="350">
        <f>'مقترح 2013'!F74</f>
        <v>0</v>
      </c>
      <c r="M10" s="351"/>
      <c r="N10" s="429">
        <f>متفق2013!F74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26">
        <f>'نفقات فعلية 2010'!G70</f>
        <v>0</v>
      </c>
      <c r="D11" s="378">
        <f>'منقح 2011'!G70</f>
        <v>0</v>
      </c>
      <c r="E11" s="379"/>
      <c r="F11" s="378">
        <f>'نفقات فعلية 2011'!G70</f>
        <v>0</v>
      </c>
      <c r="G11" s="379"/>
      <c r="H11" s="380">
        <f>'مصدق 2012'!G73</f>
        <v>0</v>
      </c>
      <c r="I11" s="381"/>
      <c r="J11" s="380">
        <f>'منقح 2012'!G74</f>
        <v>0</v>
      </c>
      <c r="K11" s="381"/>
      <c r="L11" s="350">
        <f>'مقترح 2013'!G74</f>
        <v>0</v>
      </c>
      <c r="M11" s="351"/>
      <c r="N11" s="429">
        <f>متفق2013!G74</f>
        <v>0</v>
      </c>
      <c r="O11" s="351"/>
      <c r="P11" s="35" t="e">
        <f t="shared" si="5"/>
        <v>#DIV/0!</v>
      </c>
      <c r="Q11" s="35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126">
        <f>'نفقات فعلية 2010'!H70</f>
        <v>0</v>
      </c>
      <c r="D12" s="378">
        <f>'منقح 2011'!H70</f>
        <v>0</v>
      </c>
      <c r="E12" s="379"/>
      <c r="F12" s="378">
        <f>'نفقات فعلية 2011'!H70</f>
        <v>0</v>
      </c>
      <c r="G12" s="379"/>
      <c r="H12" s="380">
        <f>'مصدق 2012'!H73</f>
        <v>0</v>
      </c>
      <c r="I12" s="381"/>
      <c r="J12" s="380">
        <f>'منقح 2012'!H74</f>
        <v>5</v>
      </c>
      <c r="K12" s="381"/>
      <c r="L12" s="350">
        <f>'مقترح 2013'!H74</f>
        <v>5</v>
      </c>
      <c r="M12" s="351"/>
      <c r="N12" s="429">
        <f>متفق2013!H74</f>
        <v>0</v>
      </c>
      <c r="O12" s="351"/>
      <c r="P12" s="35" t="e">
        <f t="shared" si="5"/>
        <v>#DIV/0!</v>
      </c>
      <c r="Q12" s="35">
        <f t="shared" si="6"/>
        <v>-100</v>
      </c>
      <c r="R12" s="7"/>
      <c r="S12" s="377"/>
    </row>
    <row r="13" spans="1:19" ht="15.75">
      <c r="A13" s="11"/>
      <c r="B13" s="10" t="s">
        <v>27</v>
      </c>
      <c r="C13" s="126">
        <f>'نفقات فعلية 2010'!I70</f>
        <v>1308.405</v>
      </c>
      <c r="D13" s="378">
        <f>'منقح 2011'!I70</f>
        <v>2031.6880000000001</v>
      </c>
      <c r="E13" s="379"/>
      <c r="F13" s="378">
        <f>'نفقات فعلية 2011'!I70</f>
        <v>1865.0360000000001</v>
      </c>
      <c r="G13" s="379"/>
      <c r="H13" s="380">
        <f>'مصدق 2012'!I73</f>
        <v>407.46</v>
      </c>
      <c r="I13" s="381"/>
      <c r="J13" s="380">
        <f>'منقح 2012'!I74</f>
        <v>30775.132000000001</v>
      </c>
      <c r="K13" s="381"/>
      <c r="L13" s="350">
        <f>'مقترح 2013'!I74</f>
        <v>2818.5680000000002</v>
      </c>
      <c r="M13" s="351"/>
      <c r="N13" s="429">
        <f>متفق2013!I74</f>
        <v>437</v>
      </c>
      <c r="O13" s="351"/>
      <c r="P13" s="35">
        <f t="shared" si="5"/>
        <v>7.2497913905659406</v>
      </c>
      <c r="Q13" s="35">
        <f t="shared" si="6"/>
        <v>-98.580022337515885</v>
      </c>
      <c r="R13" s="7"/>
      <c r="S13" s="377"/>
    </row>
    <row r="14" spans="1:19" ht="15.75">
      <c r="A14" s="11"/>
      <c r="B14" s="12" t="s">
        <v>28</v>
      </c>
      <c r="C14" s="126">
        <f>'نفقات فعلية 2010'!J70</f>
        <v>11026.199000000001</v>
      </c>
      <c r="D14" s="378">
        <f>'منقح 2011'!J70</f>
        <v>27442.780999999999</v>
      </c>
      <c r="E14" s="379"/>
      <c r="F14" s="378">
        <f>'نفقات فعلية 2011'!J70</f>
        <v>17966.312000000002</v>
      </c>
      <c r="G14" s="379"/>
      <c r="H14" s="380">
        <f>'مصدق 2012'!J73</f>
        <v>14000</v>
      </c>
      <c r="I14" s="381"/>
      <c r="J14" s="380">
        <f>'منقح 2012'!J74</f>
        <v>14400</v>
      </c>
      <c r="K14" s="381"/>
      <c r="L14" s="350">
        <f>'مقترح 2013'!J74</f>
        <v>28123.3</v>
      </c>
      <c r="M14" s="351"/>
      <c r="N14" s="429">
        <f>متفق2013!J74</f>
        <v>7500</v>
      </c>
      <c r="O14" s="351"/>
      <c r="P14" s="35">
        <f t="shared" si="5"/>
        <v>-46.428571428571431</v>
      </c>
      <c r="Q14" s="35">
        <f t="shared" si="6"/>
        <v>-47.916666666666664</v>
      </c>
      <c r="R14" s="7"/>
      <c r="S14" s="377"/>
    </row>
    <row r="15" spans="1:19" ht="15.75">
      <c r="A15" s="5" t="s">
        <v>29</v>
      </c>
      <c r="B15" s="13" t="s">
        <v>30</v>
      </c>
      <c r="C15" s="125">
        <f>'نفقات فعلية 2010'!N70</f>
        <v>0</v>
      </c>
      <c r="D15" s="382">
        <f>'منقح 2011'!N70</f>
        <v>0</v>
      </c>
      <c r="E15" s="383"/>
      <c r="F15" s="382">
        <f>'نفقات فعلية 2011'!N70</f>
        <v>0</v>
      </c>
      <c r="G15" s="383"/>
      <c r="H15" s="396">
        <f>'مصدق 2012'!N73</f>
        <v>0</v>
      </c>
      <c r="I15" s="397"/>
      <c r="J15" s="396">
        <f>'منقح 2012'!N74</f>
        <v>0</v>
      </c>
      <c r="K15" s="397"/>
      <c r="L15" s="365">
        <f>'مقترح 2013'!N74</f>
        <v>0</v>
      </c>
      <c r="M15" s="366"/>
      <c r="N15" s="428">
        <f>متفق2013!N74</f>
        <v>0</v>
      </c>
      <c r="O15" s="366"/>
      <c r="P15" s="35" t="e">
        <f t="shared" si="5"/>
        <v>#DIV/0!</v>
      </c>
      <c r="Q15" s="35" t="e">
        <f t="shared" si="6"/>
        <v>#DIV/0!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183055.96400000001</v>
      </c>
      <c r="D16" s="411">
        <f>D6+D15</f>
        <v>244870.408</v>
      </c>
      <c r="E16" s="412"/>
      <c r="F16" s="411">
        <f t="shared" ref="F16" si="7">F6+F15</f>
        <v>199800.10399999999</v>
      </c>
      <c r="G16" s="412"/>
      <c r="H16" s="411">
        <f>H6+H15</f>
        <v>232892.133</v>
      </c>
      <c r="I16" s="412"/>
      <c r="J16" s="411">
        <f t="shared" ref="J16" si="8">J6+J15</f>
        <v>284363.95199999999</v>
      </c>
      <c r="K16" s="412"/>
      <c r="L16" s="413">
        <f t="shared" ref="L16" si="9">L6+L15</f>
        <v>317462.98200000002</v>
      </c>
      <c r="M16" s="414"/>
      <c r="N16" s="413">
        <f>N6+N15</f>
        <v>212340</v>
      </c>
      <c r="O16" s="414"/>
      <c r="P16" s="35">
        <f t="shared" si="5"/>
        <v>-8.8247433415881034</v>
      </c>
      <c r="Q16" s="35">
        <f t="shared" si="6"/>
        <v>-25.328087999002069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23"/>
      <c r="N18" s="123"/>
      <c r="O18" s="123"/>
      <c r="P18" s="123"/>
      <c r="Q18" s="367"/>
      <c r="R18" s="123"/>
      <c r="S18" s="123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23"/>
      <c r="N19" s="123"/>
      <c r="O19" s="123"/>
      <c r="P19" s="123"/>
      <c r="Q19" s="367"/>
      <c r="R19" s="123"/>
      <c r="S19" s="123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4" t="s">
        <v>40</v>
      </c>
      <c r="M20" s="123"/>
      <c r="N20" s="26"/>
      <c r="O20" s="26"/>
      <c r="P20" s="26"/>
      <c r="Q20" s="25"/>
      <c r="R20" s="123"/>
      <c r="S20" s="123"/>
    </row>
    <row r="21" spans="1:19" ht="15.75">
      <c r="A21" s="15" t="s">
        <v>19</v>
      </c>
      <c r="B21" s="343" t="s">
        <v>41</v>
      </c>
      <c r="C21" s="344"/>
      <c r="D21" s="348">
        <f>'ايراد فعلي 2010'!C70</f>
        <v>1056.1379999999999</v>
      </c>
      <c r="E21" s="349"/>
      <c r="F21" s="350">
        <f>ايرادفعلي2011!C70</f>
        <v>1042.7329999999999</v>
      </c>
      <c r="G21" s="351"/>
      <c r="H21" s="350">
        <f>مخطط2012!C70</f>
        <v>1591</v>
      </c>
      <c r="I21" s="351"/>
      <c r="J21" s="334">
        <f>مخطط2013!C74</f>
        <v>1528</v>
      </c>
      <c r="K21" s="335"/>
      <c r="L21" s="36">
        <f>(J21/H21-1)*100</f>
        <v>-3.9597737272155875</v>
      </c>
      <c r="M21" s="12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2010'!D70</f>
        <v>0</v>
      </c>
      <c r="E22" s="349"/>
      <c r="F22" s="350">
        <f>ايرادفعلي2011!D70</f>
        <v>0</v>
      </c>
      <c r="G22" s="351"/>
      <c r="H22" s="350">
        <f>مخطط2012!D70</f>
        <v>0</v>
      </c>
      <c r="I22" s="351"/>
      <c r="J22" s="334">
        <f>مخطط2013!D74</f>
        <v>0</v>
      </c>
      <c r="K22" s="335"/>
      <c r="L22" s="36" t="e">
        <f t="shared" ref="L22:L26" si="10">(J22/H22-1)*100</f>
        <v>#DIV/0!</v>
      </c>
      <c r="M22" s="12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2010'!E70</f>
        <v>0</v>
      </c>
      <c r="E23" s="349"/>
      <c r="F23" s="350">
        <f>ايرادفعلي2011!E70</f>
        <v>21.152999999999999</v>
      </c>
      <c r="G23" s="351"/>
      <c r="H23" s="350">
        <f>مخطط2012!E70</f>
        <v>0</v>
      </c>
      <c r="I23" s="351"/>
      <c r="J23" s="334">
        <f>مخطط2013!E74</f>
        <v>0</v>
      </c>
      <c r="K23" s="335"/>
      <c r="L23" s="36" t="e">
        <f t="shared" si="10"/>
        <v>#DIV/0!</v>
      </c>
      <c r="M23" s="12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2010'!F70</f>
        <v>829.59900000000005</v>
      </c>
      <c r="E24" s="349"/>
      <c r="F24" s="350">
        <f>ايرادفعلي2011!F70</f>
        <v>1455.5160000000001</v>
      </c>
      <c r="G24" s="351"/>
      <c r="H24" s="350">
        <f>مخطط2012!F70</f>
        <v>707</v>
      </c>
      <c r="I24" s="351"/>
      <c r="J24" s="334">
        <f>مخطط2013!F74</f>
        <v>595</v>
      </c>
      <c r="K24" s="335"/>
      <c r="L24" s="36">
        <f t="shared" si="10"/>
        <v>-15.841584158415845</v>
      </c>
      <c r="M24" s="12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2010'!G70</f>
        <v>113.25</v>
      </c>
      <c r="E25" s="349"/>
      <c r="F25" s="350">
        <f>ايرادفعلي2011!G70</f>
        <v>6</v>
      </c>
      <c r="G25" s="351"/>
      <c r="H25" s="350">
        <f>مخطط2012!G70</f>
        <v>10</v>
      </c>
      <c r="I25" s="351"/>
      <c r="J25" s="334">
        <f>مخطط2013!G74</f>
        <v>0</v>
      </c>
      <c r="K25" s="335"/>
      <c r="L25" s="36">
        <f t="shared" si="10"/>
        <v>-100</v>
      </c>
      <c r="M25" s="123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1998.9870000000001</v>
      </c>
      <c r="E26" s="427"/>
      <c r="F26" s="426">
        <f>SUM(F21:G25)</f>
        <v>2525.402</v>
      </c>
      <c r="G26" s="427"/>
      <c r="H26" s="426">
        <f>SUM(H21:I25)</f>
        <v>2308</v>
      </c>
      <c r="I26" s="427"/>
      <c r="J26" s="426">
        <f>SUM(J21:K25)</f>
        <v>2123</v>
      </c>
      <c r="K26" s="427"/>
      <c r="L26" s="36">
        <f t="shared" si="10"/>
        <v>-8.0155979202772958</v>
      </c>
      <c r="M26" s="123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5.75">
      <c r="A29" s="420"/>
      <c r="B29" s="421"/>
      <c r="C29" s="422"/>
      <c r="D29" s="153">
        <v>0</v>
      </c>
      <c r="E29" s="153">
        <v>0</v>
      </c>
      <c r="F29" s="153">
        <v>0</v>
      </c>
      <c r="G29" s="153">
        <v>19</v>
      </c>
      <c r="H29" s="153">
        <v>76</v>
      </c>
      <c r="I29" s="153">
        <v>84</v>
      </c>
      <c r="J29" s="153">
        <v>106</v>
      </c>
      <c r="K29" s="153">
        <v>90</v>
      </c>
      <c r="L29" s="153">
        <v>1425</v>
      </c>
      <c r="M29" s="153">
        <v>538</v>
      </c>
      <c r="N29" s="153">
        <v>256</v>
      </c>
      <c r="O29" s="153">
        <v>219</v>
      </c>
      <c r="P29" s="162">
        <f>SUM(D29:O29)</f>
        <v>2813</v>
      </c>
      <c r="Q29" s="31"/>
      <c r="R29" s="23"/>
      <c r="S29" s="1"/>
    </row>
    <row r="30" spans="1:19" ht="15">
      <c r="A30" s="21"/>
      <c r="B30" s="21"/>
      <c r="C30" s="22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5.75">
      <c r="A32" s="420"/>
      <c r="B32" s="421"/>
      <c r="C32" s="422"/>
      <c r="D32" s="153">
        <v>0</v>
      </c>
      <c r="E32" s="153">
        <v>0</v>
      </c>
      <c r="F32" s="153">
        <v>0</v>
      </c>
      <c r="G32" s="153">
        <v>15</v>
      </c>
      <c r="H32" s="153">
        <v>60</v>
      </c>
      <c r="I32" s="153">
        <v>83</v>
      </c>
      <c r="J32" s="153">
        <v>131</v>
      </c>
      <c r="K32" s="153">
        <v>94</v>
      </c>
      <c r="L32" s="153">
        <v>1363</v>
      </c>
      <c r="M32" s="153">
        <v>544</v>
      </c>
      <c r="N32" s="153">
        <v>242</v>
      </c>
      <c r="O32" s="153">
        <v>325</v>
      </c>
      <c r="P32" s="141">
        <f>SUM(D32:O32)</f>
        <v>2857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رقم(1)2013'!C67</f>
        <v>0</v>
      </c>
      <c r="E35" s="158">
        <f>'جدول رقم(1)2013'!D67</f>
        <v>0</v>
      </c>
      <c r="F35" s="158">
        <f>'جدول رقم(1)2013'!E67</f>
        <v>4</v>
      </c>
      <c r="G35" s="158">
        <f>'جدول رقم(1)2013'!F67</f>
        <v>23</v>
      </c>
      <c r="H35" s="158">
        <f>'جدول رقم(1)2013'!G67</f>
        <v>68</v>
      </c>
      <c r="I35" s="158">
        <f>'جدول رقم(1)2013'!H67</f>
        <v>124</v>
      </c>
      <c r="J35" s="158">
        <f>'جدول رقم(1)2013'!I67</f>
        <v>202</v>
      </c>
      <c r="K35" s="158">
        <f>'جدول رقم(1)2013'!J67</f>
        <v>155</v>
      </c>
      <c r="L35" s="158">
        <f>'جدول رقم(1)2013'!K67</f>
        <v>1426</v>
      </c>
      <c r="M35" s="158">
        <f>'جدول رقم(1)2013'!L67</f>
        <v>649</v>
      </c>
      <c r="N35" s="158">
        <f>'جدول رقم(1)2013'!M67</f>
        <v>248</v>
      </c>
      <c r="O35" s="158">
        <f>'جدول رقم(1)2013'!N67</f>
        <v>500</v>
      </c>
      <c r="P35" s="159">
        <f>SUM(D35:O35)</f>
        <v>3399</v>
      </c>
      <c r="Q35" s="31">
        <v>86</v>
      </c>
      <c r="R35" s="1"/>
      <c r="S35" s="24"/>
    </row>
  </sheetData>
  <sheetProtection password="CC06" sheet="1" objects="1" scenarios="1"/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66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6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6.5" customWidth="1"/>
    <col min="11" max="11" width="7.1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241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23"/>
      <c r="S3" s="123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23"/>
      <c r="S4" s="123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23"/>
      <c r="S5" s="123"/>
    </row>
    <row r="6" spans="1:19" ht="15.75">
      <c r="A6" s="5" t="s">
        <v>19</v>
      </c>
      <c r="B6" s="6" t="s">
        <v>20</v>
      </c>
      <c r="C6" s="37">
        <f>SUM(C7:C14)</f>
        <v>1374952.993</v>
      </c>
      <c r="D6" s="411">
        <f>SUM(D7:E14)</f>
        <v>814752.74300000002</v>
      </c>
      <c r="E6" s="412"/>
      <c r="F6" s="411">
        <f t="shared" ref="F6" si="0">SUM(F7:G14)</f>
        <v>568162.03599999996</v>
      </c>
      <c r="G6" s="412"/>
      <c r="H6" s="411">
        <f t="shared" ref="H6" si="1">SUM(H7:I14)</f>
        <v>479312.93900000001</v>
      </c>
      <c r="I6" s="412"/>
      <c r="J6" s="411">
        <f t="shared" ref="J6" si="2">SUM(J7:K14)</f>
        <v>1031400.9480000001</v>
      </c>
      <c r="K6" s="412"/>
      <c r="L6" s="413">
        <f t="shared" ref="L6" si="3">SUM(L7:M14)</f>
        <v>942387.5</v>
      </c>
      <c r="M6" s="414"/>
      <c r="N6" s="413">
        <f t="shared" ref="N6" si="4">SUM(N7:O14)</f>
        <v>546766</v>
      </c>
      <c r="O6" s="414"/>
      <c r="P6" s="35">
        <f>(N6/H6-1)*100</f>
        <v>14.072864617577107</v>
      </c>
      <c r="Q6" s="35">
        <f>(N6/J6-1)*100</f>
        <v>-46.988026231676493</v>
      </c>
      <c r="R6" s="7"/>
      <c r="S6" s="8"/>
    </row>
    <row r="7" spans="1:19" ht="15.75">
      <c r="A7" s="9"/>
      <c r="B7" s="10" t="s">
        <v>21</v>
      </c>
      <c r="C7" s="126">
        <f>'نفقات فعلية 2010'!C71</f>
        <v>78814.539000000004</v>
      </c>
      <c r="D7" s="378">
        <f>'منقح 2011'!C71</f>
        <v>127659.93700000001</v>
      </c>
      <c r="E7" s="379"/>
      <c r="F7" s="378">
        <f>'نفقات فعلية 2011'!C71</f>
        <v>117269.704</v>
      </c>
      <c r="G7" s="379"/>
      <c r="H7" s="380">
        <f>'مصدق 2012'!C74</f>
        <v>112081.806</v>
      </c>
      <c r="I7" s="381"/>
      <c r="J7" s="380">
        <f>'منقح 2012'!C75</f>
        <v>113489.056</v>
      </c>
      <c r="K7" s="381"/>
      <c r="L7" s="350">
        <f>'مقترح 2013'!C75</f>
        <v>185697.29</v>
      </c>
      <c r="M7" s="351"/>
      <c r="N7" s="429">
        <f>متفق2013!C75</f>
        <v>127207</v>
      </c>
      <c r="O7" s="351"/>
      <c r="P7" s="35">
        <f t="shared" ref="P7:P16" si="5">(N7/H7-1)*100</f>
        <v>13.494780767540448</v>
      </c>
      <c r="Q7" s="35">
        <f t="shared" ref="Q7:Q16" si="6">(N7/J7-1)*100</f>
        <v>12.087459781144005</v>
      </c>
      <c r="R7" s="7"/>
      <c r="S7" s="377"/>
    </row>
    <row r="8" spans="1:19" ht="15.75">
      <c r="A8" s="11"/>
      <c r="B8" s="10" t="s">
        <v>22</v>
      </c>
      <c r="C8" s="126">
        <f>'نفقات فعلية 2010'!D71</f>
        <v>35568.779000000002</v>
      </c>
      <c r="D8" s="378">
        <f>'منقح 2011'!D71</f>
        <v>290474.01699999999</v>
      </c>
      <c r="E8" s="379"/>
      <c r="F8" s="378">
        <f>'نفقات فعلية 2011'!D71</f>
        <v>247294.77900000001</v>
      </c>
      <c r="G8" s="379"/>
      <c r="H8" s="380">
        <f>'مصدق 2012'!D74</f>
        <v>322178.10600000003</v>
      </c>
      <c r="I8" s="381"/>
      <c r="J8" s="380">
        <f>'منقح 2012'!D75</f>
        <v>660232.65</v>
      </c>
      <c r="K8" s="381"/>
      <c r="L8" s="350">
        <f>'مقترح 2013'!D75</f>
        <v>584026.43099999998</v>
      </c>
      <c r="M8" s="351"/>
      <c r="N8" s="429">
        <f>متفق2013!D75</f>
        <v>289626</v>
      </c>
      <c r="O8" s="351"/>
      <c r="P8" s="35">
        <f t="shared" si="5"/>
        <v>-10.103761054452299</v>
      </c>
      <c r="Q8" s="35">
        <f t="shared" si="6"/>
        <v>-56.13273593785464</v>
      </c>
      <c r="R8" s="7"/>
      <c r="S8" s="377"/>
    </row>
    <row r="9" spans="1:19" ht="15.75">
      <c r="A9" s="11"/>
      <c r="B9" s="10" t="s">
        <v>23</v>
      </c>
      <c r="C9" s="126">
        <f>'نفقات فعلية 2010'!E71</f>
        <v>0</v>
      </c>
      <c r="D9" s="378">
        <f>'منقح 2011'!E71</f>
        <v>0</v>
      </c>
      <c r="E9" s="379"/>
      <c r="F9" s="378">
        <f>'نفقات فعلية 2011'!E71</f>
        <v>0</v>
      </c>
      <c r="G9" s="379"/>
      <c r="H9" s="380">
        <f>'مصدق 2012'!E74</f>
        <v>0</v>
      </c>
      <c r="I9" s="381"/>
      <c r="J9" s="380">
        <f>'منقح 2012'!E75</f>
        <v>0</v>
      </c>
      <c r="K9" s="381"/>
      <c r="L9" s="350">
        <f>'مقترح 2013'!E75</f>
        <v>0</v>
      </c>
      <c r="M9" s="351"/>
      <c r="N9" s="429">
        <f>متفق2013!E75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6">
        <f>'نفقات فعلية 2010'!F71</f>
        <v>0</v>
      </c>
      <c r="D10" s="378">
        <f>'منقح 2011'!F71</f>
        <v>0</v>
      </c>
      <c r="E10" s="379"/>
      <c r="F10" s="378">
        <f>'نفقات فعلية 2011'!F71</f>
        <v>0</v>
      </c>
      <c r="G10" s="379"/>
      <c r="H10" s="380">
        <f>'مصدق 2012'!F74</f>
        <v>0</v>
      </c>
      <c r="I10" s="381"/>
      <c r="J10" s="380">
        <f>'منقح 2012'!F75</f>
        <v>0</v>
      </c>
      <c r="K10" s="381"/>
      <c r="L10" s="350">
        <f>'مقترح 2013'!F75</f>
        <v>0</v>
      </c>
      <c r="M10" s="351"/>
      <c r="N10" s="429">
        <f>متفق2013!F75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26">
        <f>'نفقات فعلية 2010'!G71</f>
        <v>180556.54399999999</v>
      </c>
      <c r="D11" s="378">
        <f>'منقح 2011'!G71</f>
        <v>0</v>
      </c>
      <c r="E11" s="379"/>
      <c r="F11" s="378">
        <f>'نفقات فعلية 2011'!G71</f>
        <v>0</v>
      </c>
      <c r="G11" s="379"/>
      <c r="H11" s="380">
        <f>'مصدق 2012'!G74</f>
        <v>0</v>
      </c>
      <c r="I11" s="381"/>
      <c r="J11" s="380">
        <f>'منقح 2012'!G75</f>
        <v>0</v>
      </c>
      <c r="K11" s="381"/>
      <c r="L11" s="350">
        <f>'مقترح 2013'!G75</f>
        <v>0</v>
      </c>
      <c r="M11" s="351"/>
      <c r="N11" s="429">
        <f>متفق2013!G75</f>
        <v>0</v>
      </c>
      <c r="O11" s="351"/>
      <c r="P11" s="35" t="e">
        <f t="shared" si="5"/>
        <v>#DIV/0!</v>
      </c>
      <c r="Q11" s="35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126">
        <f>'نفقات فعلية 2010'!H71</f>
        <v>956972.62699999998</v>
      </c>
      <c r="D12" s="378">
        <f>'منقح 2011'!H71</f>
        <v>606.15</v>
      </c>
      <c r="E12" s="379"/>
      <c r="F12" s="378">
        <f>'نفقات فعلية 2011'!H71</f>
        <v>5363.268</v>
      </c>
      <c r="G12" s="379"/>
      <c r="H12" s="380">
        <f>'مصدق 2012'!H74</f>
        <v>633.15</v>
      </c>
      <c r="I12" s="381"/>
      <c r="J12" s="380">
        <f>'منقح 2012'!H75</f>
        <v>0</v>
      </c>
      <c r="K12" s="381"/>
      <c r="L12" s="350">
        <f>'مقترح 2013'!H75</f>
        <v>1017.42</v>
      </c>
      <c r="M12" s="351"/>
      <c r="N12" s="429">
        <f>متفق2013!H75</f>
        <v>0</v>
      </c>
      <c r="O12" s="351"/>
      <c r="P12" s="35">
        <f t="shared" si="5"/>
        <v>-100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6">
        <f>'نفقات فعلية 2010'!I71</f>
        <v>112955.88</v>
      </c>
      <c r="D13" s="378">
        <f>'منقح 2011'!I71</f>
        <v>267142.11200000002</v>
      </c>
      <c r="E13" s="379"/>
      <c r="F13" s="378">
        <f>'نفقات فعلية 2011'!I71</f>
        <v>146049.59700000001</v>
      </c>
      <c r="G13" s="379"/>
      <c r="H13" s="380">
        <f>'مصدق 2012'!I74</f>
        <v>6195.2569999999996</v>
      </c>
      <c r="I13" s="381"/>
      <c r="J13" s="380">
        <f>'منقح 2012'!I75</f>
        <v>155564.266</v>
      </c>
      <c r="K13" s="381"/>
      <c r="L13" s="350">
        <f>'مقترح 2013'!I75</f>
        <v>114665.95</v>
      </c>
      <c r="M13" s="351"/>
      <c r="N13" s="429">
        <f>متفق2013!I75</f>
        <v>114933</v>
      </c>
      <c r="O13" s="351"/>
      <c r="P13" s="35">
        <f t="shared" si="5"/>
        <v>1755.1772751316048</v>
      </c>
      <c r="Q13" s="35">
        <f t="shared" si="6"/>
        <v>-26.118637039691361</v>
      </c>
      <c r="R13" s="7"/>
      <c r="S13" s="377"/>
    </row>
    <row r="14" spans="1:19" ht="15.75">
      <c r="A14" s="11"/>
      <c r="B14" s="12" t="s">
        <v>28</v>
      </c>
      <c r="C14" s="126">
        <f>'نفقات فعلية 2010'!J71</f>
        <v>10084.624</v>
      </c>
      <c r="D14" s="378">
        <f>'منقح 2011'!J71</f>
        <v>128870.527</v>
      </c>
      <c r="E14" s="379"/>
      <c r="F14" s="378">
        <f>'نفقات فعلية 2011'!J71</f>
        <v>52184.688000000002</v>
      </c>
      <c r="G14" s="379"/>
      <c r="H14" s="380">
        <f>'مصدق 2012'!J74</f>
        <v>38224.620000000003</v>
      </c>
      <c r="I14" s="381"/>
      <c r="J14" s="380">
        <f>'منقح 2012'!J75</f>
        <v>102114.976</v>
      </c>
      <c r="K14" s="381"/>
      <c r="L14" s="350">
        <f>'مقترح 2013'!J75</f>
        <v>56980.409</v>
      </c>
      <c r="M14" s="351"/>
      <c r="N14" s="429">
        <f>متفق2013!J75</f>
        <v>15000</v>
      </c>
      <c r="O14" s="351"/>
      <c r="P14" s="35">
        <f t="shared" si="5"/>
        <v>-60.758275687240328</v>
      </c>
      <c r="Q14" s="35">
        <f t="shared" si="6"/>
        <v>-85.310675683848757</v>
      </c>
      <c r="R14" s="7"/>
      <c r="S14" s="377"/>
    </row>
    <row r="15" spans="1:19" ht="15.75">
      <c r="A15" s="5" t="s">
        <v>29</v>
      </c>
      <c r="B15" s="13" t="s">
        <v>30</v>
      </c>
      <c r="C15" s="125">
        <f>'نفقات فعلية 2010'!N71</f>
        <v>2326601.2280000001</v>
      </c>
      <c r="D15" s="382">
        <f>'منقح 2011'!N71</f>
        <v>7949527.0719999997</v>
      </c>
      <c r="E15" s="383"/>
      <c r="F15" s="382">
        <f>'نفقات فعلية 2011'!N71</f>
        <v>3273383.6669999999</v>
      </c>
      <c r="G15" s="383"/>
      <c r="H15" s="396">
        <f>'مصدق 2012'!N74</f>
        <v>8377182.3119999999</v>
      </c>
      <c r="I15" s="397"/>
      <c r="J15" s="396">
        <f>'منقح 2012'!N75</f>
        <v>8991628.0449999999</v>
      </c>
      <c r="K15" s="397"/>
      <c r="L15" s="365">
        <f>'مقترح 2013'!N75</f>
        <v>8126607.1749999998</v>
      </c>
      <c r="M15" s="366"/>
      <c r="N15" s="428">
        <f>متفق2013!N75</f>
        <v>8126607</v>
      </c>
      <c r="O15" s="366"/>
      <c r="P15" s="35">
        <f t="shared" si="5"/>
        <v>-2.9911646024589955</v>
      </c>
      <c r="Q15" s="35">
        <f t="shared" si="6"/>
        <v>-9.6202939075200611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3701554.2209999999</v>
      </c>
      <c r="D16" s="411">
        <f>D6+D15</f>
        <v>8764279.8149999995</v>
      </c>
      <c r="E16" s="412"/>
      <c r="F16" s="411">
        <f t="shared" ref="F16" si="7">F6+F15</f>
        <v>3841545.7029999997</v>
      </c>
      <c r="G16" s="412"/>
      <c r="H16" s="411">
        <f>H6+H15</f>
        <v>8856495.2510000002</v>
      </c>
      <c r="I16" s="412"/>
      <c r="J16" s="411">
        <f t="shared" ref="J16" si="8">J6+J15</f>
        <v>10023028.993000001</v>
      </c>
      <c r="K16" s="412"/>
      <c r="L16" s="413">
        <f t="shared" ref="L16" si="9">L6+L15</f>
        <v>9068994.6750000007</v>
      </c>
      <c r="M16" s="414"/>
      <c r="N16" s="413">
        <f>N6+N15</f>
        <v>8673373</v>
      </c>
      <c r="O16" s="414"/>
      <c r="P16" s="35">
        <f t="shared" si="5"/>
        <v>-2.0676604662473452</v>
      </c>
      <c r="Q16" s="35">
        <f t="shared" si="6"/>
        <v>-13.465550124045222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23"/>
      <c r="N18" s="123"/>
      <c r="O18" s="123"/>
      <c r="P18" s="123"/>
      <c r="Q18" s="367"/>
      <c r="R18" s="123"/>
      <c r="S18" s="123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23"/>
      <c r="N19" s="123"/>
      <c r="O19" s="123"/>
      <c r="P19" s="123"/>
      <c r="Q19" s="367"/>
      <c r="R19" s="123"/>
      <c r="S19" s="123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4" t="s">
        <v>40</v>
      </c>
      <c r="M20" s="123"/>
      <c r="N20" s="26"/>
      <c r="O20" s="26"/>
      <c r="P20" s="26"/>
      <c r="Q20" s="25"/>
      <c r="R20" s="123"/>
      <c r="S20" s="123"/>
    </row>
    <row r="21" spans="1:19" ht="15.75">
      <c r="A21" s="15" t="s">
        <v>19</v>
      </c>
      <c r="B21" s="343" t="s">
        <v>41</v>
      </c>
      <c r="C21" s="344"/>
      <c r="D21" s="348">
        <f>'ايراد فعلي 2010'!C71</f>
        <v>557.529</v>
      </c>
      <c r="E21" s="349"/>
      <c r="F21" s="350">
        <f>ايرادفعلي2011!C71</f>
        <v>634.01900000000001</v>
      </c>
      <c r="G21" s="351"/>
      <c r="H21" s="350">
        <f>مخطط2012!C71</f>
        <v>745.25</v>
      </c>
      <c r="I21" s="351"/>
      <c r="J21" s="334">
        <f>مخطط2013!C75</f>
        <v>721.75</v>
      </c>
      <c r="K21" s="335"/>
      <c r="L21" s="36">
        <f>(J21/H21-1)*100</f>
        <v>-3.1533042603153261</v>
      </c>
      <c r="M21" s="12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2010'!D71</f>
        <v>1.212</v>
      </c>
      <c r="E22" s="349"/>
      <c r="F22" s="350">
        <f>ايرادفعلي2011!D71</f>
        <v>0</v>
      </c>
      <c r="G22" s="351"/>
      <c r="H22" s="350">
        <f>مخطط2012!D71</f>
        <v>0</v>
      </c>
      <c r="I22" s="351"/>
      <c r="J22" s="334">
        <f>مخطط2013!D75</f>
        <v>0</v>
      </c>
      <c r="K22" s="335"/>
      <c r="L22" s="36" t="e">
        <f t="shared" ref="L22:L26" si="10">(J22/H22-1)*100</f>
        <v>#DIV/0!</v>
      </c>
      <c r="M22" s="12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2010'!E71</f>
        <v>0</v>
      </c>
      <c r="E23" s="349"/>
      <c r="F23" s="350">
        <f>ايرادفعلي2011!E71</f>
        <v>0</v>
      </c>
      <c r="G23" s="351"/>
      <c r="H23" s="350">
        <f>مخطط2012!E71</f>
        <v>0</v>
      </c>
      <c r="I23" s="351"/>
      <c r="J23" s="334">
        <f>مخطط2013!E75</f>
        <v>0</v>
      </c>
      <c r="K23" s="335"/>
      <c r="L23" s="36" t="e">
        <f t="shared" si="10"/>
        <v>#DIV/0!</v>
      </c>
      <c r="M23" s="12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2010'!F71</f>
        <v>13192.635</v>
      </c>
      <c r="E24" s="349"/>
      <c r="F24" s="350">
        <f>ايرادفعلي2011!F71</f>
        <v>20286.164000000001</v>
      </c>
      <c r="G24" s="351"/>
      <c r="H24" s="350">
        <f>مخطط2012!F71</f>
        <v>36487.324999999997</v>
      </c>
      <c r="I24" s="351"/>
      <c r="J24" s="334">
        <f>مخطط2013!F75</f>
        <v>42179.544999999998</v>
      </c>
      <c r="K24" s="335"/>
      <c r="L24" s="36">
        <f t="shared" si="10"/>
        <v>15.600540735721236</v>
      </c>
      <c r="M24" s="12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2010'!G71</f>
        <v>551.53300000000002</v>
      </c>
      <c r="E25" s="349"/>
      <c r="F25" s="350">
        <f>ايرادفعلي2011!G71</f>
        <v>181.505</v>
      </c>
      <c r="G25" s="351"/>
      <c r="H25" s="350">
        <f>مخطط2012!G71</f>
        <v>93</v>
      </c>
      <c r="I25" s="351"/>
      <c r="J25" s="334">
        <f>مخطط2013!G75</f>
        <v>151.75</v>
      </c>
      <c r="K25" s="335"/>
      <c r="L25" s="36">
        <f t="shared" si="10"/>
        <v>63.172043010752702</v>
      </c>
      <c r="M25" s="123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14302.909</v>
      </c>
      <c r="E26" s="427"/>
      <c r="F26" s="426">
        <f>SUM(F21:G25)</f>
        <v>21101.688000000002</v>
      </c>
      <c r="G26" s="427"/>
      <c r="H26" s="426">
        <f>SUM(H21:I25)</f>
        <v>37325.574999999997</v>
      </c>
      <c r="I26" s="427"/>
      <c r="J26" s="426">
        <f>SUM(J21:K25)</f>
        <v>43053.044999999998</v>
      </c>
      <c r="K26" s="427"/>
      <c r="L26" s="36">
        <f t="shared" si="10"/>
        <v>15.344626305154051</v>
      </c>
      <c r="M26" s="123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5.75">
      <c r="A29" s="420"/>
      <c r="B29" s="421"/>
      <c r="C29" s="422"/>
      <c r="D29" s="153">
        <v>15</v>
      </c>
      <c r="E29" s="153">
        <v>115</v>
      </c>
      <c r="F29" s="153">
        <v>351</v>
      </c>
      <c r="G29" s="153">
        <v>221</v>
      </c>
      <c r="H29" s="153">
        <v>440</v>
      </c>
      <c r="I29" s="153">
        <v>655</v>
      </c>
      <c r="J29" s="153">
        <v>1185</v>
      </c>
      <c r="K29" s="153">
        <v>1212</v>
      </c>
      <c r="L29" s="153">
        <v>1848</v>
      </c>
      <c r="M29" s="154">
        <v>888</v>
      </c>
      <c r="N29" s="154">
        <v>744</v>
      </c>
      <c r="O29" s="153">
        <v>815</v>
      </c>
      <c r="P29" s="162">
        <f>SUM(D29:O29)</f>
        <v>8489</v>
      </c>
      <c r="Q29" s="31"/>
      <c r="R29" s="23"/>
      <c r="S29" s="1"/>
    </row>
    <row r="30" spans="1:19" ht="15">
      <c r="A30" s="21"/>
      <c r="B30" s="21"/>
      <c r="C30" s="22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5.75">
      <c r="A32" s="420"/>
      <c r="B32" s="421"/>
      <c r="C32" s="422"/>
      <c r="D32" s="153">
        <v>15</v>
      </c>
      <c r="E32" s="153">
        <v>119</v>
      </c>
      <c r="F32" s="153">
        <v>379</v>
      </c>
      <c r="G32" s="153">
        <v>323</v>
      </c>
      <c r="H32" s="153">
        <v>489</v>
      </c>
      <c r="I32" s="153">
        <v>822</v>
      </c>
      <c r="J32" s="153">
        <v>1638</v>
      </c>
      <c r="K32" s="153">
        <v>1142</v>
      </c>
      <c r="L32" s="153">
        <v>3446</v>
      </c>
      <c r="M32" s="154">
        <v>973</v>
      </c>
      <c r="N32" s="154">
        <v>659</v>
      </c>
      <c r="O32" s="153">
        <v>597</v>
      </c>
      <c r="P32" s="141">
        <f>SUM(D32:O32)</f>
        <v>10602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رقم(1)2013'!C68</f>
        <v>15</v>
      </c>
      <c r="E35" s="158">
        <f>'جدول رقم(1)2013'!D68</f>
        <v>119</v>
      </c>
      <c r="F35" s="158">
        <f>'جدول رقم(1)2013'!E68</f>
        <v>383</v>
      </c>
      <c r="G35" s="158">
        <f>'جدول رقم(1)2013'!F68</f>
        <v>349</v>
      </c>
      <c r="H35" s="158">
        <f>'جدول رقم(1)2013'!G68</f>
        <v>515</v>
      </c>
      <c r="I35" s="158">
        <f>'جدول رقم(1)2013'!H68</f>
        <v>917</v>
      </c>
      <c r="J35" s="158">
        <f>'جدول رقم(1)2013'!I68</f>
        <v>2210</v>
      </c>
      <c r="K35" s="158">
        <f>'جدول رقم(1)2013'!J68</f>
        <v>1514</v>
      </c>
      <c r="L35" s="158">
        <f>'جدول رقم(1)2013'!K68</f>
        <v>5050</v>
      </c>
      <c r="M35" s="158">
        <f>'جدول رقم(1)2013'!L68</f>
        <v>1473</v>
      </c>
      <c r="N35" s="158">
        <f>'جدول رقم(1)2013'!M68</f>
        <v>890</v>
      </c>
      <c r="O35" s="158">
        <f>'جدول رقم(1)2013'!N68</f>
        <v>882</v>
      </c>
      <c r="P35" s="159">
        <f>SUM(D35:O35)</f>
        <v>14317</v>
      </c>
      <c r="Q35" s="31">
        <v>87</v>
      </c>
      <c r="R35" s="1"/>
      <c r="S35" s="24"/>
    </row>
  </sheetData>
  <sheetProtection password="CC06" sheet="1" objects="1" scenarios="1"/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67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6" workbookViewId="0">
      <selection activeCell="D36" sqref="D36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242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23"/>
      <c r="S3" s="123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23"/>
      <c r="S4" s="123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23"/>
      <c r="S5" s="123"/>
    </row>
    <row r="6" spans="1:19" ht="15.75">
      <c r="A6" s="5" t="s">
        <v>19</v>
      </c>
      <c r="B6" s="6" t="s">
        <v>20</v>
      </c>
      <c r="C6" s="37">
        <f>SUM(C7:C14)</f>
        <v>18785.514999999999</v>
      </c>
      <c r="D6" s="411">
        <f>SUM(D7:E14)</f>
        <v>28001.965</v>
      </c>
      <c r="E6" s="412"/>
      <c r="F6" s="411">
        <f t="shared" ref="F6" si="0">SUM(F7:G14)</f>
        <v>19527.037000000004</v>
      </c>
      <c r="G6" s="412"/>
      <c r="H6" s="411">
        <f t="shared" ref="H6" si="1">SUM(H7:I14)</f>
        <v>31894.757000000001</v>
      </c>
      <c r="I6" s="412"/>
      <c r="J6" s="411">
        <f t="shared" ref="J6" si="2">SUM(J7:K14)</f>
        <v>33495.382000000005</v>
      </c>
      <c r="K6" s="412"/>
      <c r="L6" s="413">
        <f t="shared" ref="L6" si="3">SUM(L7:M14)</f>
        <v>41738.315000000002</v>
      </c>
      <c r="M6" s="414"/>
      <c r="N6" s="413">
        <f t="shared" ref="N6" si="4">SUM(N7:O14)</f>
        <v>29337</v>
      </c>
      <c r="O6" s="414"/>
      <c r="P6" s="35">
        <f>(N6/H6-1)*100</f>
        <v>-8.0193650636686158</v>
      </c>
      <c r="Q6" s="35">
        <f>(N6/J6-1)*100</f>
        <v>-12.414791985354888</v>
      </c>
      <c r="R6" s="7"/>
      <c r="S6" s="8"/>
    </row>
    <row r="7" spans="1:19" ht="15.75">
      <c r="A7" s="9"/>
      <c r="B7" s="10" t="s">
        <v>21</v>
      </c>
      <c r="C7" s="126">
        <f>'نفقات فعلية 2010'!C72</f>
        <v>7343.893</v>
      </c>
      <c r="D7" s="378">
        <f>'منقح 2011'!C72</f>
        <v>10582.897999999999</v>
      </c>
      <c r="E7" s="379"/>
      <c r="F7" s="378">
        <f>'نفقات فعلية 2011'!C72</f>
        <v>8306.6380000000008</v>
      </c>
      <c r="G7" s="379"/>
      <c r="H7" s="380">
        <f>'مصدق 2012'!C75</f>
        <v>10772.08</v>
      </c>
      <c r="I7" s="381"/>
      <c r="J7" s="380">
        <f>'منقح 2012'!C76</f>
        <v>11168.058999999999</v>
      </c>
      <c r="K7" s="381"/>
      <c r="L7" s="350">
        <f>'مقترح 2013'!C76</f>
        <v>14476.907999999999</v>
      </c>
      <c r="M7" s="351"/>
      <c r="N7" s="429">
        <f>متفق2013!C76</f>
        <v>11793</v>
      </c>
      <c r="O7" s="351"/>
      <c r="P7" s="35">
        <f t="shared" ref="P7:P16" si="5">(N7/H7-1)*100</f>
        <v>9.4774639623916634</v>
      </c>
      <c r="Q7" s="35">
        <f t="shared" ref="Q7:Q16" si="6">(N7/J7-1)*100</f>
        <v>5.5957888474622131</v>
      </c>
      <c r="R7" s="7"/>
      <c r="S7" s="377"/>
    </row>
    <row r="8" spans="1:19" ht="15.75">
      <c r="A8" s="11"/>
      <c r="B8" s="10" t="s">
        <v>22</v>
      </c>
      <c r="C8" s="126">
        <f>'نفقات فعلية 2010'!D72</f>
        <v>7519.4470000000001</v>
      </c>
      <c r="D8" s="378">
        <f>'منقح 2011'!D72</f>
        <v>13120.543</v>
      </c>
      <c r="E8" s="379"/>
      <c r="F8" s="378">
        <f>'نفقات فعلية 2011'!D72</f>
        <v>8174.7250000000004</v>
      </c>
      <c r="G8" s="379"/>
      <c r="H8" s="380">
        <f>'مصدق 2012'!D75</f>
        <v>16623.913</v>
      </c>
      <c r="I8" s="381"/>
      <c r="J8" s="380">
        <f>'منقح 2012'!D76</f>
        <v>16211.623</v>
      </c>
      <c r="K8" s="381"/>
      <c r="L8" s="350">
        <f>'مقترح 2013'!D76</f>
        <v>19892.62</v>
      </c>
      <c r="M8" s="351"/>
      <c r="N8" s="429">
        <f>متفق2013!D76</f>
        <v>14103</v>
      </c>
      <c r="O8" s="351"/>
      <c r="P8" s="35">
        <f t="shared" si="5"/>
        <v>-15.164377965645038</v>
      </c>
      <c r="Q8" s="35">
        <f t="shared" si="6"/>
        <v>-13.006859337896026</v>
      </c>
      <c r="R8" s="7"/>
      <c r="S8" s="377"/>
    </row>
    <row r="9" spans="1:19" ht="15.75">
      <c r="A9" s="11"/>
      <c r="B9" s="10" t="s">
        <v>23</v>
      </c>
      <c r="C9" s="126">
        <f>'نفقات فعلية 2010'!E72</f>
        <v>0</v>
      </c>
      <c r="D9" s="378">
        <f>'منقح 2011'!E72</f>
        <v>0</v>
      </c>
      <c r="E9" s="379"/>
      <c r="F9" s="378">
        <f>'نفقات فعلية 2011'!E72</f>
        <v>0</v>
      </c>
      <c r="G9" s="379"/>
      <c r="H9" s="380">
        <f>'مصدق 2012'!E75</f>
        <v>0</v>
      </c>
      <c r="I9" s="381"/>
      <c r="J9" s="380">
        <f>'منقح 2012'!E76</f>
        <v>0</v>
      </c>
      <c r="K9" s="381"/>
      <c r="L9" s="350">
        <f>'مقترح 2013'!E76</f>
        <v>0</v>
      </c>
      <c r="M9" s="351"/>
      <c r="N9" s="429">
        <f>متفق2013!E76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6">
        <f>'نفقات فعلية 2010'!F72</f>
        <v>0</v>
      </c>
      <c r="D10" s="378">
        <f>'منقح 2011'!F72</f>
        <v>0</v>
      </c>
      <c r="E10" s="379"/>
      <c r="F10" s="378">
        <f>'نفقات فعلية 2011'!F72</f>
        <v>0</v>
      </c>
      <c r="G10" s="379"/>
      <c r="H10" s="380">
        <f>'مصدق 2012'!F75</f>
        <v>0</v>
      </c>
      <c r="I10" s="381"/>
      <c r="J10" s="380">
        <f>'منقح 2012'!F76</f>
        <v>0</v>
      </c>
      <c r="K10" s="381"/>
      <c r="L10" s="350">
        <f>'مقترح 2013'!F76</f>
        <v>0</v>
      </c>
      <c r="M10" s="351"/>
      <c r="N10" s="429">
        <f>متفق2013!F76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26">
        <f>'نفقات فعلية 2010'!G72</f>
        <v>0</v>
      </c>
      <c r="D11" s="378">
        <f>'منقح 2011'!G72</f>
        <v>0</v>
      </c>
      <c r="E11" s="379"/>
      <c r="F11" s="378">
        <f>'نفقات فعلية 2011'!G72</f>
        <v>0</v>
      </c>
      <c r="G11" s="379"/>
      <c r="H11" s="380">
        <f>'مصدق 2012'!G75</f>
        <v>0</v>
      </c>
      <c r="I11" s="381"/>
      <c r="J11" s="380">
        <f>'منقح 2012'!G76</f>
        <v>0</v>
      </c>
      <c r="K11" s="381"/>
      <c r="L11" s="350">
        <f>'مقترح 2013'!G76</f>
        <v>0</v>
      </c>
      <c r="M11" s="351"/>
      <c r="N11" s="429">
        <f>متفق2013!G76</f>
        <v>0</v>
      </c>
      <c r="O11" s="351"/>
      <c r="P11" s="35" t="e">
        <f t="shared" si="5"/>
        <v>#DIV/0!</v>
      </c>
      <c r="Q11" s="35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126">
        <f>'نفقات فعلية 2010'!H72</f>
        <v>0</v>
      </c>
      <c r="D12" s="378">
        <f>'منقح 2011'!H72</f>
        <v>0</v>
      </c>
      <c r="E12" s="379"/>
      <c r="F12" s="378">
        <f>'نفقات فعلية 2011'!H72</f>
        <v>0</v>
      </c>
      <c r="G12" s="379"/>
      <c r="H12" s="380">
        <f>'مصدق 2012'!H75</f>
        <v>0</v>
      </c>
      <c r="I12" s="381"/>
      <c r="J12" s="380">
        <f>'منقح 2012'!H76</f>
        <v>0</v>
      </c>
      <c r="K12" s="381"/>
      <c r="L12" s="350">
        <f>'مقترح 2013'!H76</f>
        <v>0</v>
      </c>
      <c r="M12" s="351"/>
      <c r="N12" s="429">
        <f>متفق2013!H76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6">
        <f>'نفقات فعلية 2010'!I72</f>
        <v>346.55099999999999</v>
      </c>
      <c r="D13" s="378">
        <f>'منقح 2011'!I72</f>
        <v>679.5</v>
      </c>
      <c r="E13" s="379"/>
      <c r="F13" s="378">
        <f>'نفقات فعلية 2011'!I72</f>
        <v>640.16700000000003</v>
      </c>
      <c r="G13" s="379"/>
      <c r="H13" s="380">
        <f>'مصدق 2012'!I75</f>
        <v>212</v>
      </c>
      <c r="I13" s="381"/>
      <c r="J13" s="380">
        <f>'منقح 2012'!I76</f>
        <v>1745.9359999999999</v>
      </c>
      <c r="K13" s="381"/>
      <c r="L13" s="350">
        <f>'مقترح 2013'!I76</f>
        <v>2175.8719999999998</v>
      </c>
      <c r="M13" s="351"/>
      <c r="N13" s="429">
        <f>متفق2013!I76</f>
        <v>1941</v>
      </c>
      <c r="O13" s="351"/>
      <c r="P13" s="35">
        <f t="shared" si="5"/>
        <v>815.56603773584902</v>
      </c>
      <c r="Q13" s="35">
        <f t="shared" si="6"/>
        <v>11.172459929802692</v>
      </c>
      <c r="R13" s="7"/>
      <c r="S13" s="377"/>
    </row>
    <row r="14" spans="1:19" ht="15.75">
      <c r="A14" s="11"/>
      <c r="B14" s="12" t="s">
        <v>28</v>
      </c>
      <c r="C14" s="126">
        <f>'نفقات فعلية 2010'!J72</f>
        <v>3575.6239999999998</v>
      </c>
      <c r="D14" s="378">
        <f>'منقح 2011'!J72</f>
        <v>3619.0239999999999</v>
      </c>
      <c r="E14" s="379"/>
      <c r="F14" s="378">
        <f>'نفقات فعلية 2011'!J72</f>
        <v>2405.5070000000001</v>
      </c>
      <c r="G14" s="379"/>
      <c r="H14" s="380">
        <f>'مصدق 2012'!J75</f>
        <v>4286.7640000000001</v>
      </c>
      <c r="I14" s="381"/>
      <c r="J14" s="380">
        <f>'منقح 2012'!J76</f>
        <v>4369.7640000000001</v>
      </c>
      <c r="K14" s="381"/>
      <c r="L14" s="350">
        <f>'مقترح 2013'!J76</f>
        <v>5192.915</v>
      </c>
      <c r="M14" s="351"/>
      <c r="N14" s="429">
        <f>متفق2013!J76</f>
        <v>1500</v>
      </c>
      <c r="O14" s="351"/>
      <c r="P14" s="35">
        <f t="shared" si="5"/>
        <v>-65.008570567449027</v>
      </c>
      <c r="Q14" s="35">
        <f t="shared" si="6"/>
        <v>-65.673203404119775</v>
      </c>
      <c r="R14" s="7"/>
      <c r="S14" s="377"/>
    </row>
    <row r="15" spans="1:19" ht="15.75">
      <c r="A15" s="5" t="s">
        <v>29</v>
      </c>
      <c r="B15" s="13" t="s">
        <v>30</v>
      </c>
      <c r="C15" s="125">
        <f>'نفقات فعلية 2010'!N72</f>
        <v>0</v>
      </c>
      <c r="D15" s="382">
        <f>'منقح 2011'!N72</f>
        <v>0</v>
      </c>
      <c r="E15" s="383"/>
      <c r="F15" s="382">
        <f>'نفقات فعلية 2011'!N72</f>
        <v>0</v>
      </c>
      <c r="G15" s="383"/>
      <c r="H15" s="396">
        <f>'مصدق 2012'!N75</f>
        <v>0</v>
      </c>
      <c r="I15" s="397"/>
      <c r="J15" s="396">
        <f>'منقح 2012'!N76</f>
        <v>0</v>
      </c>
      <c r="K15" s="397"/>
      <c r="L15" s="365">
        <f>'مقترح 2013'!N76</f>
        <v>0</v>
      </c>
      <c r="M15" s="366"/>
      <c r="N15" s="428">
        <f>متفق2013!N76</f>
        <v>0</v>
      </c>
      <c r="O15" s="366"/>
      <c r="P15" s="35" t="e">
        <f t="shared" si="5"/>
        <v>#DIV/0!</v>
      </c>
      <c r="Q15" s="35" t="e">
        <f t="shared" si="6"/>
        <v>#DIV/0!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18785.514999999999</v>
      </c>
      <c r="D16" s="411">
        <f>D6+D15</f>
        <v>28001.965</v>
      </c>
      <c r="E16" s="412"/>
      <c r="F16" s="411">
        <f t="shared" ref="F16" si="7">F6+F15</f>
        <v>19527.037000000004</v>
      </c>
      <c r="G16" s="412"/>
      <c r="H16" s="411">
        <f>H6+H15</f>
        <v>31894.757000000001</v>
      </c>
      <c r="I16" s="412"/>
      <c r="J16" s="411">
        <f t="shared" ref="J16" si="8">J6+J15</f>
        <v>33495.382000000005</v>
      </c>
      <c r="K16" s="412"/>
      <c r="L16" s="413">
        <f t="shared" ref="L16" si="9">L6+L15</f>
        <v>41738.315000000002</v>
      </c>
      <c r="M16" s="414"/>
      <c r="N16" s="413">
        <f>N6+N15</f>
        <v>29337</v>
      </c>
      <c r="O16" s="414"/>
      <c r="P16" s="35">
        <f t="shared" si="5"/>
        <v>-8.0193650636686158</v>
      </c>
      <c r="Q16" s="35">
        <f t="shared" si="6"/>
        <v>-12.414791985354888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23"/>
      <c r="N18" s="123"/>
      <c r="O18" s="123"/>
      <c r="P18" s="123"/>
      <c r="Q18" s="367"/>
      <c r="R18" s="123"/>
      <c r="S18" s="123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23"/>
      <c r="N19" s="123"/>
      <c r="O19" s="123"/>
      <c r="P19" s="123"/>
      <c r="Q19" s="367"/>
      <c r="R19" s="123"/>
      <c r="S19" s="123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4" t="s">
        <v>40</v>
      </c>
      <c r="M20" s="123"/>
      <c r="N20" s="26"/>
      <c r="O20" s="26"/>
      <c r="P20" s="26"/>
      <c r="Q20" s="25"/>
      <c r="R20" s="123"/>
      <c r="S20" s="123"/>
    </row>
    <row r="21" spans="1:19" ht="15.75">
      <c r="A21" s="15" t="s">
        <v>19</v>
      </c>
      <c r="B21" s="343" t="s">
        <v>41</v>
      </c>
      <c r="C21" s="344"/>
      <c r="D21" s="348">
        <f>'ايراد فعلي 2010'!C72</f>
        <v>15.147</v>
      </c>
      <c r="E21" s="349"/>
      <c r="F21" s="350">
        <f>ايرادفعلي2011!C72</f>
        <v>21.861999999999998</v>
      </c>
      <c r="G21" s="351"/>
      <c r="H21" s="350">
        <f>مخطط2012!C72</f>
        <v>53.25</v>
      </c>
      <c r="I21" s="351"/>
      <c r="J21" s="334">
        <f>مخطط2013!C76</f>
        <v>44.863999999999997</v>
      </c>
      <c r="K21" s="335"/>
      <c r="L21" s="36">
        <f>(J21/H21-1)*100</f>
        <v>-15.748356807511744</v>
      </c>
      <c r="M21" s="12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2010'!D72</f>
        <v>0</v>
      </c>
      <c r="E22" s="349"/>
      <c r="F22" s="350">
        <f>ايرادفعلي2011!D72</f>
        <v>0</v>
      </c>
      <c r="G22" s="351"/>
      <c r="H22" s="350">
        <f>مخطط2012!D72</f>
        <v>0</v>
      </c>
      <c r="I22" s="351"/>
      <c r="J22" s="334">
        <f>مخطط2013!D76</f>
        <v>0</v>
      </c>
      <c r="K22" s="335"/>
      <c r="L22" s="36" t="e">
        <f t="shared" ref="L22:L26" si="10">(J22/H22-1)*100</f>
        <v>#DIV/0!</v>
      </c>
      <c r="M22" s="12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2010'!E72</f>
        <v>0</v>
      </c>
      <c r="E23" s="349"/>
      <c r="F23" s="350">
        <f>ايرادفعلي2011!E72</f>
        <v>0</v>
      </c>
      <c r="G23" s="351"/>
      <c r="H23" s="350">
        <f>مخطط2012!E72</f>
        <v>0</v>
      </c>
      <c r="I23" s="351"/>
      <c r="J23" s="334">
        <f>مخطط2013!E76</f>
        <v>0</v>
      </c>
      <c r="K23" s="335"/>
      <c r="L23" s="36" t="e">
        <f t="shared" si="10"/>
        <v>#DIV/0!</v>
      </c>
      <c r="M23" s="12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2010'!F72</f>
        <v>88.644000000000005</v>
      </c>
      <c r="E24" s="349"/>
      <c r="F24" s="350">
        <f>ايرادفعلي2011!F72</f>
        <v>41.951999999999998</v>
      </c>
      <c r="G24" s="351"/>
      <c r="H24" s="350">
        <f>مخطط2012!F72</f>
        <v>76.5</v>
      </c>
      <c r="I24" s="351"/>
      <c r="J24" s="334">
        <f>مخطط2013!F76</f>
        <v>25</v>
      </c>
      <c r="K24" s="335"/>
      <c r="L24" s="36">
        <f t="shared" si="10"/>
        <v>-67.320261437908499</v>
      </c>
      <c r="M24" s="12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2010'!G72</f>
        <v>0</v>
      </c>
      <c r="E25" s="349"/>
      <c r="F25" s="350">
        <f>ايرادفعلي2011!G72</f>
        <v>0</v>
      </c>
      <c r="G25" s="351"/>
      <c r="H25" s="350">
        <f>مخطط2012!G72</f>
        <v>0</v>
      </c>
      <c r="I25" s="351"/>
      <c r="J25" s="334">
        <f>مخطط2013!G76</f>
        <v>0</v>
      </c>
      <c r="K25" s="335"/>
      <c r="L25" s="36" t="e">
        <f t="shared" si="10"/>
        <v>#DIV/0!</v>
      </c>
      <c r="M25" s="123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103.79100000000001</v>
      </c>
      <c r="E26" s="427"/>
      <c r="F26" s="426">
        <f>SUM(F21:G25)</f>
        <v>63.813999999999993</v>
      </c>
      <c r="G26" s="427"/>
      <c r="H26" s="426">
        <f>SUM(H21:I25)</f>
        <v>129.75</v>
      </c>
      <c r="I26" s="427"/>
      <c r="J26" s="426">
        <f>SUM(J21:K25)</f>
        <v>69.864000000000004</v>
      </c>
      <c r="K26" s="427"/>
      <c r="L26" s="36">
        <f t="shared" si="10"/>
        <v>-46.15491329479768</v>
      </c>
      <c r="M26" s="123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5.75">
      <c r="A29" s="420"/>
      <c r="B29" s="421"/>
      <c r="C29" s="422"/>
      <c r="D29" s="153">
        <v>0</v>
      </c>
      <c r="E29" s="153">
        <v>15</v>
      </c>
      <c r="F29" s="153">
        <v>15</v>
      </c>
      <c r="G29" s="153">
        <v>41</v>
      </c>
      <c r="H29" s="153">
        <v>66</v>
      </c>
      <c r="I29" s="153">
        <v>5</v>
      </c>
      <c r="J29" s="153">
        <v>9</v>
      </c>
      <c r="K29" s="153">
        <v>17</v>
      </c>
      <c r="L29" s="153">
        <v>312</v>
      </c>
      <c r="M29" s="154">
        <v>188</v>
      </c>
      <c r="N29" s="154">
        <v>68</v>
      </c>
      <c r="O29" s="153">
        <v>70</v>
      </c>
      <c r="P29" s="162">
        <f>SUM(D29:O29)</f>
        <v>806</v>
      </c>
      <c r="Q29" s="31"/>
      <c r="R29" s="23"/>
      <c r="S29" s="1"/>
    </row>
    <row r="30" spans="1:19" ht="15">
      <c r="A30" s="21"/>
      <c r="B30" s="21"/>
      <c r="C30" s="22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5.75">
      <c r="A32" s="420"/>
      <c r="B32" s="421"/>
      <c r="C32" s="422"/>
      <c r="D32" s="153">
        <v>0</v>
      </c>
      <c r="E32" s="153">
        <v>15</v>
      </c>
      <c r="F32" s="153">
        <v>21</v>
      </c>
      <c r="G32" s="153">
        <v>32</v>
      </c>
      <c r="H32" s="153">
        <v>50</v>
      </c>
      <c r="I32" s="153">
        <v>17</v>
      </c>
      <c r="J32" s="153">
        <v>21</v>
      </c>
      <c r="K32" s="153">
        <v>34</v>
      </c>
      <c r="L32" s="153">
        <v>378</v>
      </c>
      <c r="M32" s="154">
        <v>136</v>
      </c>
      <c r="N32" s="154">
        <v>42</v>
      </c>
      <c r="O32" s="153">
        <v>81</v>
      </c>
      <c r="P32" s="141">
        <f>SUM(D32:O32)</f>
        <v>827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رقم(1)2013'!C69</f>
        <v>0</v>
      </c>
      <c r="E35" s="158">
        <f>'جدول رقم(1)2013'!D69</f>
        <v>15</v>
      </c>
      <c r="F35" s="158">
        <f>'جدول رقم(1)2013'!E69</f>
        <v>23</v>
      </c>
      <c r="G35" s="158">
        <f>'جدول رقم(1)2013'!F69</f>
        <v>33</v>
      </c>
      <c r="H35" s="158">
        <f>'جدول رقم(1)2013'!G69</f>
        <v>44</v>
      </c>
      <c r="I35" s="158">
        <f>'جدول رقم(1)2013'!H69</f>
        <v>38</v>
      </c>
      <c r="J35" s="158">
        <f>'جدول رقم(1)2013'!I69</f>
        <v>44</v>
      </c>
      <c r="K35" s="158">
        <f>'جدول رقم(1)2013'!J69</f>
        <v>59</v>
      </c>
      <c r="L35" s="158">
        <f>'جدول رقم(1)2013'!K69</f>
        <v>479</v>
      </c>
      <c r="M35" s="158">
        <f>'جدول رقم(1)2013'!L69</f>
        <v>109</v>
      </c>
      <c r="N35" s="158">
        <f>'جدول رقم(1)2013'!M69</f>
        <v>59</v>
      </c>
      <c r="O35" s="158">
        <f>'جدول رقم(1)2013'!N69</f>
        <v>74</v>
      </c>
      <c r="P35" s="159">
        <f>SUM(D35:O35)</f>
        <v>977</v>
      </c>
      <c r="Q35" s="31">
        <v>88</v>
      </c>
      <c r="R35" s="1"/>
      <c r="S35" s="24"/>
    </row>
  </sheetData>
  <sheetProtection password="CC06" sheet="1" objects="1" scenarios="1"/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68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6" workbookViewId="0">
      <selection activeCell="D35" sqref="D35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243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23"/>
      <c r="S3" s="123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23"/>
      <c r="S4" s="123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23"/>
      <c r="S5" s="123"/>
    </row>
    <row r="6" spans="1:19" ht="15.75">
      <c r="A6" s="5" t="s">
        <v>19</v>
      </c>
      <c r="B6" s="6" t="s">
        <v>20</v>
      </c>
      <c r="C6" s="37">
        <f>SUM(C7:C14)</f>
        <v>1106.527</v>
      </c>
      <c r="D6" s="411">
        <f>SUM(D7:E14)</f>
        <v>2970.6010000000001</v>
      </c>
      <c r="E6" s="412"/>
      <c r="F6" s="411">
        <f t="shared" ref="F6" si="0">SUM(F7:G14)</f>
        <v>1743.3420000000001</v>
      </c>
      <c r="G6" s="412"/>
      <c r="H6" s="411">
        <f t="shared" ref="H6" si="1">SUM(H7:I14)</f>
        <v>4372.6939999999995</v>
      </c>
      <c r="I6" s="412"/>
      <c r="J6" s="411">
        <f t="shared" ref="J6" si="2">SUM(J7:K14)</f>
        <v>4602.9939999999997</v>
      </c>
      <c r="K6" s="412"/>
      <c r="L6" s="413">
        <f t="shared" ref="L6" si="3">SUM(L7:M14)</f>
        <v>8722.0529999999999</v>
      </c>
      <c r="M6" s="414"/>
      <c r="N6" s="413">
        <f t="shared" ref="N6" si="4">SUM(N7:O14)</f>
        <v>4524</v>
      </c>
      <c r="O6" s="414"/>
      <c r="P6" s="35">
        <f>(N6/H6-1)*100</f>
        <v>3.4602467037483153</v>
      </c>
      <c r="Q6" s="35">
        <f>(N6/J6-1)*100</f>
        <v>-1.7161438837417498</v>
      </c>
      <c r="R6" s="7"/>
      <c r="S6" s="8"/>
    </row>
    <row r="7" spans="1:19" ht="15.75">
      <c r="A7" s="9"/>
      <c r="B7" s="10" t="s">
        <v>21</v>
      </c>
      <c r="C7" s="126">
        <f>'نفقات فعلية 2010'!C73</f>
        <v>379.97899999999998</v>
      </c>
      <c r="D7" s="378">
        <f>'منقح 2011'!C73</f>
        <v>1286.1010000000001</v>
      </c>
      <c r="E7" s="379"/>
      <c r="F7" s="378">
        <f>'نفقات فعلية 2011'!C73</f>
        <v>802.88800000000003</v>
      </c>
      <c r="G7" s="379"/>
      <c r="H7" s="380">
        <f>'مصدق 2012'!C76</f>
        <v>1749.644</v>
      </c>
      <c r="I7" s="381"/>
      <c r="J7" s="380">
        <f>'منقح 2012'!C77</f>
        <v>1979.944</v>
      </c>
      <c r="K7" s="381"/>
      <c r="L7" s="350">
        <f>'مقترح 2013'!C77</f>
        <v>2430.0279999999998</v>
      </c>
      <c r="M7" s="351"/>
      <c r="N7" s="429">
        <f>متفق2013!C77</f>
        <v>2253</v>
      </c>
      <c r="O7" s="351"/>
      <c r="P7" s="35">
        <f t="shared" ref="P7:P16" si="5">(N7/H7-1)*100</f>
        <v>28.769052447240707</v>
      </c>
      <c r="Q7" s="35">
        <f t="shared" ref="Q7:Q16" si="6">(N7/J7-1)*100</f>
        <v>13.791097121938801</v>
      </c>
      <c r="R7" s="7"/>
      <c r="S7" s="377"/>
    </row>
    <row r="8" spans="1:19" ht="15.75">
      <c r="A8" s="11"/>
      <c r="B8" s="10" t="s">
        <v>22</v>
      </c>
      <c r="C8" s="126">
        <f>'نفقات فعلية 2010'!D73</f>
        <v>355.536</v>
      </c>
      <c r="D8" s="378">
        <f>'منقح 2011'!D73</f>
        <v>777</v>
      </c>
      <c r="E8" s="379"/>
      <c r="F8" s="378">
        <f>'نفقات فعلية 2011'!D73</f>
        <v>481.22399999999999</v>
      </c>
      <c r="G8" s="379"/>
      <c r="H8" s="380">
        <f>'مصدق 2012'!D76</f>
        <v>898.05</v>
      </c>
      <c r="I8" s="381"/>
      <c r="J8" s="380">
        <f>'منقح 2012'!D77</f>
        <v>898.05</v>
      </c>
      <c r="K8" s="381"/>
      <c r="L8" s="350">
        <f>'مقترح 2013'!D77</f>
        <v>1442.0250000000001</v>
      </c>
      <c r="M8" s="351"/>
      <c r="N8" s="429">
        <f>متفق2013!D77</f>
        <v>1246</v>
      </c>
      <c r="O8" s="351"/>
      <c r="P8" s="35">
        <f t="shared" si="5"/>
        <v>38.745058738377615</v>
      </c>
      <c r="Q8" s="35">
        <f t="shared" si="6"/>
        <v>38.745058738377615</v>
      </c>
      <c r="R8" s="7"/>
      <c r="S8" s="377"/>
    </row>
    <row r="9" spans="1:19" ht="15.75">
      <c r="A9" s="11"/>
      <c r="B9" s="10" t="s">
        <v>23</v>
      </c>
      <c r="C9" s="126">
        <f>'نفقات فعلية 2010'!E73</f>
        <v>0</v>
      </c>
      <c r="D9" s="378">
        <f>'منقح 2011'!E73</f>
        <v>0</v>
      </c>
      <c r="E9" s="379"/>
      <c r="F9" s="378">
        <f>'نفقات فعلية 2011'!E73</f>
        <v>0</v>
      </c>
      <c r="G9" s="379"/>
      <c r="H9" s="380">
        <f>'مصدق 2012'!E76</f>
        <v>0</v>
      </c>
      <c r="I9" s="381"/>
      <c r="J9" s="380">
        <f>'منقح 2012'!E77</f>
        <v>0</v>
      </c>
      <c r="K9" s="381"/>
      <c r="L9" s="350">
        <f>'مقترح 2013'!E77</f>
        <v>0</v>
      </c>
      <c r="M9" s="351"/>
      <c r="N9" s="429">
        <f>متفق2013!E77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6">
        <f>'نفقات فعلية 2010'!F73</f>
        <v>0</v>
      </c>
      <c r="D10" s="378">
        <f>'منقح 2011'!F73</f>
        <v>0</v>
      </c>
      <c r="E10" s="379"/>
      <c r="F10" s="378">
        <f>'نفقات فعلية 2011'!F73</f>
        <v>0</v>
      </c>
      <c r="G10" s="379"/>
      <c r="H10" s="380">
        <f>'مصدق 2012'!F76</f>
        <v>0</v>
      </c>
      <c r="I10" s="381"/>
      <c r="J10" s="380">
        <f>'منقح 2012'!F77</f>
        <v>0</v>
      </c>
      <c r="K10" s="381"/>
      <c r="L10" s="350">
        <f>'مقترح 2013'!F77</f>
        <v>0</v>
      </c>
      <c r="M10" s="351"/>
      <c r="N10" s="429">
        <f>متفق2013!F77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26">
        <f>'نفقات فعلية 2010'!G73</f>
        <v>0</v>
      </c>
      <c r="D11" s="378">
        <f>'منقح 2011'!G73</f>
        <v>0</v>
      </c>
      <c r="E11" s="379"/>
      <c r="F11" s="378">
        <f>'نفقات فعلية 2011'!G73</f>
        <v>0</v>
      </c>
      <c r="G11" s="379"/>
      <c r="H11" s="380">
        <f>'مصدق 2012'!G76</f>
        <v>0</v>
      </c>
      <c r="I11" s="381"/>
      <c r="J11" s="380">
        <f>'منقح 2012'!G77</f>
        <v>0</v>
      </c>
      <c r="K11" s="381"/>
      <c r="L11" s="350">
        <f>'مقترح 2013'!G77</f>
        <v>0</v>
      </c>
      <c r="M11" s="351"/>
      <c r="N11" s="429">
        <f>متفق2013!G77</f>
        <v>0</v>
      </c>
      <c r="O11" s="351"/>
      <c r="P11" s="35" t="e">
        <f t="shared" si="5"/>
        <v>#DIV/0!</v>
      </c>
      <c r="Q11" s="35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126">
        <f>'نفقات فعلية 2010'!H73</f>
        <v>0</v>
      </c>
      <c r="D12" s="378">
        <f>'منقح 2011'!H73</f>
        <v>0</v>
      </c>
      <c r="E12" s="379"/>
      <c r="F12" s="378">
        <f>'نفقات فعلية 2011'!H73</f>
        <v>0</v>
      </c>
      <c r="G12" s="379"/>
      <c r="H12" s="380">
        <f>'مصدق 2012'!H76</f>
        <v>0</v>
      </c>
      <c r="I12" s="381"/>
      <c r="J12" s="380">
        <f>'منقح 2012'!H77</f>
        <v>0</v>
      </c>
      <c r="K12" s="381"/>
      <c r="L12" s="350">
        <f>'مقترح 2013'!H77</f>
        <v>0</v>
      </c>
      <c r="M12" s="351"/>
      <c r="N12" s="429">
        <f>متفق2013!H77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6">
        <f>'نفقات فعلية 2010'!I73</f>
        <v>5.5259999999999998</v>
      </c>
      <c r="D13" s="378">
        <f>'منقح 2011'!I73</f>
        <v>7.5</v>
      </c>
      <c r="E13" s="379"/>
      <c r="F13" s="378">
        <f>'نفقات فعلية 2011'!I73</f>
        <v>6.4240000000000004</v>
      </c>
      <c r="G13" s="379"/>
      <c r="H13" s="380">
        <f>'مصدق 2012'!I76</f>
        <v>25</v>
      </c>
      <c r="I13" s="381"/>
      <c r="J13" s="380">
        <f>'منقح 2012'!I77</f>
        <v>25</v>
      </c>
      <c r="K13" s="381"/>
      <c r="L13" s="350">
        <f>'مقترح 2013'!I77</f>
        <v>60</v>
      </c>
      <c r="M13" s="351"/>
      <c r="N13" s="429">
        <f>متفق2013!I77</f>
        <v>25</v>
      </c>
      <c r="O13" s="351"/>
      <c r="P13" s="35">
        <f t="shared" si="5"/>
        <v>0</v>
      </c>
      <c r="Q13" s="35">
        <f t="shared" si="6"/>
        <v>0</v>
      </c>
      <c r="R13" s="7"/>
      <c r="S13" s="377"/>
    </row>
    <row r="14" spans="1:19" ht="15.75">
      <c r="A14" s="11"/>
      <c r="B14" s="12" t="s">
        <v>28</v>
      </c>
      <c r="C14" s="126">
        <f>'نفقات فعلية 2010'!J73</f>
        <v>365.48599999999999</v>
      </c>
      <c r="D14" s="378">
        <f>'منقح 2011'!J73</f>
        <v>900</v>
      </c>
      <c r="E14" s="379"/>
      <c r="F14" s="378">
        <f>'نفقات فعلية 2011'!J73</f>
        <v>452.80599999999998</v>
      </c>
      <c r="G14" s="379"/>
      <c r="H14" s="380">
        <f>'مصدق 2012'!J76</f>
        <v>1700</v>
      </c>
      <c r="I14" s="381"/>
      <c r="J14" s="380">
        <f>'منقح 2012'!J77</f>
        <v>1700</v>
      </c>
      <c r="K14" s="381"/>
      <c r="L14" s="350">
        <f>'مقترح 2013'!J77</f>
        <v>4790</v>
      </c>
      <c r="M14" s="351"/>
      <c r="N14" s="429">
        <f>متفق2013!J77</f>
        <v>1000</v>
      </c>
      <c r="O14" s="351"/>
      <c r="P14" s="35">
        <f t="shared" si="5"/>
        <v>-41.17647058823529</v>
      </c>
      <c r="Q14" s="35">
        <f t="shared" si="6"/>
        <v>-41.17647058823529</v>
      </c>
      <c r="R14" s="7"/>
      <c r="S14" s="377"/>
    </row>
    <row r="15" spans="1:19" ht="15.75">
      <c r="A15" s="5" t="s">
        <v>29</v>
      </c>
      <c r="B15" s="13" t="s">
        <v>30</v>
      </c>
      <c r="C15" s="125">
        <f>'نفقات فعلية 2010'!N73</f>
        <v>0</v>
      </c>
      <c r="D15" s="382">
        <f>'منقح 2011'!N73</f>
        <v>2000</v>
      </c>
      <c r="E15" s="383"/>
      <c r="F15" s="382">
        <f>'نفقات فعلية 2011'!N73</f>
        <v>435.10700000000003</v>
      </c>
      <c r="G15" s="383"/>
      <c r="H15" s="396">
        <f>'مصدق 2012'!N76</f>
        <v>2450</v>
      </c>
      <c r="I15" s="397"/>
      <c r="J15" s="396">
        <f>'منقح 2012'!N77</f>
        <v>3650</v>
      </c>
      <c r="K15" s="397"/>
      <c r="L15" s="365">
        <f>'مقترح 2013'!N77</f>
        <v>9000</v>
      </c>
      <c r="M15" s="366"/>
      <c r="N15" s="428">
        <f>متفق2013!N77</f>
        <v>9000</v>
      </c>
      <c r="O15" s="366"/>
      <c r="P15" s="35">
        <f t="shared" si="5"/>
        <v>267.34693877551024</v>
      </c>
      <c r="Q15" s="35">
        <f t="shared" si="6"/>
        <v>146.57534246575344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1106.527</v>
      </c>
      <c r="D16" s="411">
        <f>D6+D15</f>
        <v>4970.6010000000006</v>
      </c>
      <c r="E16" s="412"/>
      <c r="F16" s="411">
        <f t="shared" ref="F16" si="7">F6+F15</f>
        <v>2178.4490000000001</v>
      </c>
      <c r="G16" s="412"/>
      <c r="H16" s="411">
        <f>H6+H15</f>
        <v>6822.6939999999995</v>
      </c>
      <c r="I16" s="412"/>
      <c r="J16" s="411">
        <f t="shared" ref="J16" si="8">J6+J15</f>
        <v>8252.9939999999988</v>
      </c>
      <c r="K16" s="412"/>
      <c r="L16" s="413">
        <f t="shared" ref="L16" si="9">L6+L15</f>
        <v>17722.053</v>
      </c>
      <c r="M16" s="414"/>
      <c r="N16" s="413">
        <f>N6+N15</f>
        <v>13524</v>
      </c>
      <c r="O16" s="414"/>
      <c r="P16" s="35">
        <f t="shared" si="5"/>
        <v>98.220820104199319</v>
      </c>
      <c r="Q16" s="35">
        <f t="shared" si="6"/>
        <v>63.867803611634777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23"/>
      <c r="N18" s="123"/>
      <c r="O18" s="123"/>
      <c r="P18" s="123"/>
      <c r="Q18" s="367"/>
      <c r="R18" s="123"/>
      <c r="S18" s="123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23"/>
      <c r="N19" s="123"/>
      <c r="O19" s="123"/>
      <c r="P19" s="123"/>
      <c r="Q19" s="367"/>
      <c r="R19" s="123"/>
      <c r="S19" s="123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4" t="s">
        <v>40</v>
      </c>
      <c r="M20" s="123"/>
      <c r="N20" s="26"/>
      <c r="O20" s="26"/>
      <c r="P20" s="26"/>
      <c r="Q20" s="25"/>
      <c r="R20" s="123"/>
      <c r="S20" s="123"/>
    </row>
    <row r="21" spans="1:19" ht="15.75">
      <c r="A21" s="15" t="s">
        <v>19</v>
      </c>
      <c r="B21" s="343" t="s">
        <v>41</v>
      </c>
      <c r="C21" s="344"/>
      <c r="D21" s="348">
        <f>'ايراد فعلي 2010'!C73</f>
        <v>7.8460000000000001</v>
      </c>
      <c r="E21" s="349"/>
      <c r="F21" s="350">
        <f>ايرادفعلي2011!C73</f>
        <v>12.24</v>
      </c>
      <c r="G21" s="351"/>
      <c r="H21" s="350">
        <f>مخطط2012!C73</f>
        <v>3.25</v>
      </c>
      <c r="I21" s="351"/>
      <c r="J21" s="334">
        <f>مخطط2013!C77</f>
        <v>30</v>
      </c>
      <c r="K21" s="335"/>
      <c r="L21" s="36">
        <f>(J21/H21-1)*100</f>
        <v>823.07692307692298</v>
      </c>
      <c r="M21" s="12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2010'!D73</f>
        <v>0</v>
      </c>
      <c r="E22" s="349"/>
      <c r="F22" s="350">
        <f>ايرادفعلي2011!D73</f>
        <v>0</v>
      </c>
      <c r="G22" s="351"/>
      <c r="H22" s="350">
        <f>مخطط2012!D73</f>
        <v>0</v>
      </c>
      <c r="I22" s="351"/>
      <c r="J22" s="334">
        <f>مخطط2013!D77</f>
        <v>0</v>
      </c>
      <c r="K22" s="335"/>
      <c r="L22" s="36" t="e">
        <f t="shared" ref="L22:L26" si="10">(J22/H22-1)*100</f>
        <v>#DIV/0!</v>
      </c>
      <c r="M22" s="12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2010'!E73</f>
        <v>0</v>
      </c>
      <c r="E23" s="349"/>
      <c r="F23" s="350">
        <f>ايرادفعلي2011!E73</f>
        <v>0</v>
      </c>
      <c r="G23" s="351"/>
      <c r="H23" s="350">
        <f>مخطط2012!E73</f>
        <v>0</v>
      </c>
      <c r="I23" s="351"/>
      <c r="J23" s="334">
        <f>مخطط2013!E77</f>
        <v>0</v>
      </c>
      <c r="K23" s="335"/>
      <c r="L23" s="36" t="e">
        <f t="shared" si="10"/>
        <v>#DIV/0!</v>
      </c>
      <c r="M23" s="12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2010'!F73</f>
        <v>0</v>
      </c>
      <c r="E24" s="349"/>
      <c r="F24" s="350">
        <f>ايرادفعلي2011!F73</f>
        <v>1.403</v>
      </c>
      <c r="G24" s="351"/>
      <c r="H24" s="350">
        <f>مخطط2012!F73</f>
        <v>1</v>
      </c>
      <c r="I24" s="351"/>
      <c r="J24" s="334">
        <f>مخطط2013!F77</f>
        <v>2</v>
      </c>
      <c r="K24" s="335"/>
      <c r="L24" s="36">
        <f t="shared" si="10"/>
        <v>100</v>
      </c>
      <c r="M24" s="12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2010'!G73</f>
        <v>0</v>
      </c>
      <c r="E25" s="349"/>
      <c r="F25" s="350">
        <f>ايرادفعلي2011!G73</f>
        <v>0</v>
      </c>
      <c r="G25" s="351"/>
      <c r="H25" s="350">
        <f>مخطط2012!G73</f>
        <v>0</v>
      </c>
      <c r="I25" s="351"/>
      <c r="J25" s="334">
        <f>مخطط2013!G77</f>
        <v>0</v>
      </c>
      <c r="K25" s="335"/>
      <c r="L25" s="36" t="e">
        <f t="shared" si="10"/>
        <v>#DIV/0!</v>
      </c>
      <c r="M25" s="123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7.8460000000000001</v>
      </c>
      <c r="E26" s="427"/>
      <c r="F26" s="426">
        <f>SUM(F21:G25)</f>
        <v>13.643000000000001</v>
      </c>
      <c r="G26" s="427"/>
      <c r="H26" s="426">
        <f>SUM(H21:I25)</f>
        <v>4.25</v>
      </c>
      <c r="I26" s="427"/>
      <c r="J26" s="426">
        <f>SUM(J21:K25)</f>
        <v>32</v>
      </c>
      <c r="K26" s="427"/>
      <c r="L26" s="36">
        <f t="shared" si="10"/>
        <v>652.94117647058818</v>
      </c>
      <c r="M26" s="123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5.75">
      <c r="A29" s="420"/>
      <c r="B29" s="421"/>
      <c r="C29" s="422"/>
      <c r="D29" s="153">
        <v>0</v>
      </c>
      <c r="E29" s="153">
        <v>0</v>
      </c>
      <c r="F29" s="153">
        <v>3</v>
      </c>
      <c r="G29" s="153">
        <v>2</v>
      </c>
      <c r="H29" s="153">
        <v>1</v>
      </c>
      <c r="I29" s="153">
        <v>3</v>
      </c>
      <c r="J29" s="153">
        <v>5</v>
      </c>
      <c r="K29" s="153">
        <v>9</v>
      </c>
      <c r="L29" s="153">
        <v>34</v>
      </c>
      <c r="M29" s="153">
        <v>20</v>
      </c>
      <c r="N29" s="153">
        <v>0</v>
      </c>
      <c r="O29" s="153">
        <v>16</v>
      </c>
      <c r="P29" s="162">
        <f>SUM(D29:O29)</f>
        <v>93</v>
      </c>
      <c r="Q29" s="31"/>
      <c r="R29" s="23"/>
      <c r="S29" s="1"/>
    </row>
    <row r="30" spans="1:19">
      <c r="A30" s="21"/>
      <c r="B30" s="21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33"/>
      <c r="O30" s="33"/>
      <c r="P30" s="23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5.75">
      <c r="A32" s="420"/>
      <c r="B32" s="421"/>
      <c r="C32" s="422"/>
      <c r="D32" s="153">
        <v>0</v>
      </c>
      <c r="E32" s="153">
        <v>0</v>
      </c>
      <c r="F32" s="153">
        <v>3</v>
      </c>
      <c r="G32" s="153">
        <v>1</v>
      </c>
      <c r="H32" s="153">
        <v>2</v>
      </c>
      <c r="I32" s="153">
        <v>3</v>
      </c>
      <c r="J32" s="153">
        <v>4</v>
      </c>
      <c r="K32" s="153">
        <v>10</v>
      </c>
      <c r="L32" s="153">
        <v>33</v>
      </c>
      <c r="M32" s="153">
        <v>18</v>
      </c>
      <c r="N32" s="153">
        <v>2</v>
      </c>
      <c r="O32" s="153">
        <v>16</v>
      </c>
      <c r="P32" s="141">
        <f>SUM(D32:O32)</f>
        <v>92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رقم(1)2013'!C70</f>
        <v>0</v>
      </c>
      <c r="E35" s="158">
        <f>'جدول رقم(1)2013'!D70</f>
        <v>0</v>
      </c>
      <c r="F35" s="158">
        <f>'جدول رقم(1)2013'!E70</f>
        <v>3</v>
      </c>
      <c r="G35" s="158">
        <f>'جدول رقم(1)2013'!F70</f>
        <v>1</v>
      </c>
      <c r="H35" s="158">
        <f>'جدول رقم(1)2013'!G70</f>
        <v>3</v>
      </c>
      <c r="I35" s="158">
        <f>'جدول رقم(1)2013'!H70</f>
        <v>3</v>
      </c>
      <c r="J35" s="158">
        <f>'جدول رقم(1)2013'!I70</f>
        <v>4</v>
      </c>
      <c r="K35" s="158">
        <f>'جدول رقم(1)2013'!J70</f>
        <v>15</v>
      </c>
      <c r="L35" s="158">
        <f>'جدول رقم(1)2013'!K70</f>
        <v>36</v>
      </c>
      <c r="M35" s="158">
        <f>'جدول رقم(1)2013'!L70</f>
        <v>13</v>
      </c>
      <c r="N35" s="158">
        <f>'جدول رقم(1)2013'!M70</f>
        <v>2</v>
      </c>
      <c r="O35" s="158">
        <f>'جدول رقم(1)2013'!N70</f>
        <v>16</v>
      </c>
      <c r="P35" s="159">
        <f>SUM(D35:O35)</f>
        <v>96</v>
      </c>
      <c r="Q35" s="31">
        <v>89</v>
      </c>
      <c r="R35" s="1"/>
      <c r="S35" s="24"/>
    </row>
  </sheetData>
  <sheetProtection password="CC06" sheet="1" objects="1" scenarios="1"/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69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6" workbookViewId="0">
      <selection activeCell="D35" sqref="D35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244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23"/>
      <c r="S3" s="123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23"/>
      <c r="S4" s="123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23"/>
      <c r="S5" s="123"/>
    </row>
    <row r="6" spans="1:19" ht="15.75">
      <c r="A6" s="5" t="s">
        <v>19</v>
      </c>
      <c r="B6" s="6" t="s">
        <v>20</v>
      </c>
      <c r="C6" s="37">
        <f>SUM(C7:C14)</f>
        <v>179178.296</v>
      </c>
      <c r="D6" s="411">
        <f>SUM(D7:E14)</f>
        <v>178705.58600000001</v>
      </c>
      <c r="E6" s="412"/>
      <c r="F6" s="411">
        <f t="shared" ref="F6" si="0">SUM(F7:G14)</f>
        <v>99519.371000000014</v>
      </c>
      <c r="G6" s="412"/>
      <c r="H6" s="411">
        <f t="shared" ref="H6" si="1">SUM(H7:I14)</f>
        <v>186151.58300000001</v>
      </c>
      <c r="I6" s="412"/>
      <c r="J6" s="411">
        <f t="shared" ref="J6" si="2">SUM(J7:K14)</f>
        <v>186161.568</v>
      </c>
      <c r="K6" s="412"/>
      <c r="L6" s="413">
        <f t="shared" ref="L6" si="3">SUM(L7:M14)</f>
        <v>200654</v>
      </c>
      <c r="M6" s="414"/>
      <c r="N6" s="413">
        <f t="shared" ref="N6" si="4">SUM(N7:O14)</f>
        <v>370349</v>
      </c>
      <c r="O6" s="414"/>
      <c r="P6" s="35">
        <f>(N6/H6-1)*100</f>
        <v>98.950228642428456</v>
      </c>
      <c r="Q6" s="35">
        <f>(N6/J6-1)*100</f>
        <v>98.939557707206234</v>
      </c>
      <c r="R6" s="7"/>
      <c r="S6" s="8"/>
    </row>
    <row r="7" spans="1:19" ht="15.75">
      <c r="A7" s="9"/>
      <c r="B7" s="10" t="s">
        <v>21</v>
      </c>
      <c r="C7" s="126">
        <f>'نفقات فعلية 2010'!C74</f>
        <v>152193.715</v>
      </c>
      <c r="D7" s="378">
        <f>'منقح 2011'!C74</f>
        <v>168305.27100000001</v>
      </c>
      <c r="E7" s="379"/>
      <c r="F7" s="378">
        <f>'نفقات فعلية 2011'!C74</f>
        <v>85598.111000000004</v>
      </c>
      <c r="G7" s="379"/>
      <c r="H7" s="380">
        <f>'مصدق 2012'!C77</f>
        <v>176626.26800000001</v>
      </c>
      <c r="I7" s="381"/>
      <c r="J7" s="380">
        <f>'منقح 2012'!C78</f>
        <v>176636.253</v>
      </c>
      <c r="K7" s="381"/>
      <c r="L7" s="350">
        <f>'مقترح 2013'!C78</f>
        <v>178344</v>
      </c>
      <c r="M7" s="351"/>
      <c r="N7" s="429">
        <f>متفق2013!C78</f>
        <v>176626</v>
      </c>
      <c r="O7" s="351"/>
      <c r="P7" s="35">
        <f t="shared" ref="P7:P16" si="5">(N7/H7-1)*100</f>
        <v>-1.5173281021629847E-4</v>
      </c>
      <c r="Q7" s="35">
        <f t="shared" ref="Q7:Q16" si="6">(N7/J7-1)*100</f>
        <v>-5.8045841812570664E-3</v>
      </c>
      <c r="R7" s="7"/>
      <c r="S7" s="377"/>
    </row>
    <row r="8" spans="1:19" ht="15.75">
      <c r="A8" s="11"/>
      <c r="B8" s="10" t="s">
        <v>22</v>
      </c>
      <c r="C8" s="126">
        <f>'نفقات فعلية 2010'!D74</f>
        <v>24205.7</v>
      </c>
      <c r="D8" s="378">
        <f>'منقح 2011'!D74</f>
        <v>7316.76</v>
      </c>
      <c r="E8" s="379"/>
      <c r="F8" s="378">
        <f>'نفقات فعلية 2011'!D74</f>
        <v>13426.108</v>
      </c>
      <c r="G8" s="379"/>
      <c r="H8" s="380">
        <f>'مصدق 2012'!D77</f>
        <v>6506.76</v>
      </c>
      <c r="I8" s="381"/>
      <c r="J8" s="380">
        <f>'منقح 2012'!D78</f>
        <v>6506.76</v>
      </c>
      <c r="K8" s="381"/>
      <c r="L8" s="350">
        <f>'مقترح 2013'!D78</f>
        <v>16250</v>
      </c>
      <c r="M8" s="351"/>
      <c r="N8" s="429">
        <f>متفق2013!D78</f>
        <v>191713</v>
      </c>
      <c r="O8" s="351"/>
      <c r="P8" s="35">
        <f t="shared" si="5"/>
        <v>2846.3665480208274</v>
      </c>
      <c r="Q8" s="35">
        <f t="shared" si="6"/>
        <v>2846.3665480208274</v>
      </c>
      <c r="R8" s="7"/>
      <c r="S8" s="377"/>
    </row>
    <row r="9" spans="1:19" ht="15.75">
      <c r="A9" s="11"/>
      <c r="B9" s="10" t="s">
        <v>23</v>
      </c>
      <c r="C9" s="126">
        <f>'نفقات فعلية 2010'!E74</f>
        <v>0</v>
      </c>
      <c r="D9" s="378">
        <f>'منقح 2011'!E74</f>
        <v>0</v>
      </c>
      <c r="E9" s="379"/>
      <c r="F9" s="378">
        <f>'نفقات فعلية 2011'!E74</f>
        <v>0</v>
      </c>
      <c r="G9" s="379"/>
      <c r="H9" s="380">
        <f>'مصدق 2012'!E77</f>
        <v>0</v>
      </c>
      <c r="I9" s="381"/>
      <c r="J9" s="380">
        <f>'منقح 2012'!E78</f>
        <v>0</v>
      </c>
      <c r="K9" s="381"/>
      <c r="L9" s="350">
        <f>'مقترح 2013'!E78</f>
        <v>0</v>
      </c>
      <c r="M9" s="351"/>
      <c r="N9" s="429">
        <f>متفق2013!E78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6">
        <f>'نفقات فعلية 2010'!F74</f>
        <v>0</v>
      </c>
      <c r="D10" s="378">
        <f>'منقح 2011'!F74</f>
        <v>0</v>
      </c>
      <c r="E10" s="379"/>
      <c r="F10" s="378">
        <f>'نفقات فعلية 2011'!F74</f>
        <v>0</v>
      </c>
      <c r="G10" s="379"/>
      <c r="H10" s="380">
        <f>'مصدق 2012'!F77</f>
        <v>0</v>
      </c>
      <c r="I10" s="381"/>
      <c r="J10" s="380">
        <f>'منقح 2012'!F78</f>
        <v>0</v>
      </c>
      <c r="K10" s="381"/>
      <c r="L10" s="350">
        <f>'مقترح 2013'!F78</f>
        <v>0</v>
      </c>
      <c r="M10" s="351"/>
      <c r="N10" s="429">
        <f>متفق2013!F78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26">
        <f>'نفقات فعلية 2010'!G74</f>
        <v>0</v>
      </c>
      <c r="D11" s="378">
        <f>'منقح 2011'!G74</f>
        <v>0</v>
      </c>
      <c r="E11" s="379"/>
      <c r="F11" s="378">
        <f>'نفقات فعلية 2011'!G74</f>
        <v>0</v>
      </c>
      <c r="G11" s="379"/>
      <c r="H11" s="380">
        <f>'مصدق 2012'!G77</f>
        <v>0</v>
      </c>
      <c r="I11" s="381"/>
      <c r="J11" s="380">
        <f>'منقح 2012'!G78</f>
        <v>0</v>
      </c>
      <c r="K11" s="381"/>
      <c r="L11" s="350">
        <f>'مقترح 2013'!G78</f>
        <v>0</v>
      </c>
      <c r="M11" s="351"/>
      <c r="N11" s="429">
        <f>متفق2013!G78</f>
        <v>0</v>
      </c>
      <c r="O11" s="351"/>
      <c r="P11" s="35" t="e">
        <f t="shared" si="5"/>
        <v>#DIV/0!</v>
      </c>
      <c r="Q11" s="35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126">
        <f>'نفقات فعلية 2010'!H74</f>
        <v>0</v>
      </c>
      <c r="D12" s="378">
        <f>'منقح 2011'!H74</f>
        <v>0</v>
      </c>
      <c r="E12" s="379"/>
      <c r="F12" s="378">
        <f>'نفقات فعلية 2011'!H74</f>
        <v>0</v>
      </c>
      <c r="G12" s="379"/>
      <c r="H12" s="380">
        <f>'مصدق 2012'!H77</f>
        <v>0</v>
      </c>
      <c r="I12" s="381"/>
      <c r="J12" s="380">
        <f>'منقح 2012'!H78</f>
        <v>0</v>
      </c>
      <c r="K12" s="381"/>
      <c r="L12" s="350">
        <f>'مقترح 2013'!H78</f>
        <v>0</v>
      </c>
      <c r="M12" s="351"/>
      <c r="N12" s="429">
        <f>متفق2013!H78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6">
        <f>'نفقات فعلية 2010'!I74</f>
        <v>305.17399999999998</v>
      </c>
      <c r="D13" s="378">
        <f>'منقح 2011'!I74</f>
        <v>185.67500000000001</v>
      </c>
      <c r="E13" s="379"/>
      <c r="F13" s="378">
        <f>'نفقات فعلية 2011'!I74</f>
        <v>26.893000000000001</v>
      </c>
      <c r="G13" s="379"/>
      <c r="H13" s="380">
        <f>'مصدق 2012'!I77</f>
        <v>135.67500000000001</v>
      </c>
      <c r="I13" s="381"/>
      <c r="J13" s="380">
        <f>'منقح 2012'!I78</f>
        <v>135.67500000000001</v>
      </c>
      <c r="K13" s="381"/>
      <c r="L13" s="350">
        <f>'مقترح 2013'!I78</f>
        <v>60</v>
      </c>
      <c r="M13" s="351"/>
      <c r="N13" s="429">
        <f>متفق2013!I78</f>
        <v>10</v>
      </c>
      <c r="O13" s="351"/>
      <c r="P13" s="35">
        <f t="shared" si="5"/>
        <v>-92.629445365763772</v>
      </c>
      <c r="Q13" s="35">
        <f t="shared" si="6"/>
        <v>-92.629445365763772</v>
      </c>
      <c r="R13" s="7"/>
      <c r="S13" s="377"/>
    </row>
    <row r="14" spans="1:19" ht="15.75">
      <c r="A14" s="11"/>
      <c r="B14" s="12" t="s">
        <v>28</v>
      </c>
      <c r="C14" s="126">
        <f>'نفقات فعلية 2010'!J74</f>
        <v>2473.7069999999999</v>
      </c>
      <c r="D14" s="378">
        <f>'منقح 2011'!J74</f>
        <v>2897.88</v>
      </c>
      <c r="E14" s="379"/>
      <c r="F14" s="378">
        <f>'نفقات فعلية 2011'!J74</f>
        <v>468.25900000000001</v>
      </c>
      <c r="G14" s="379"/>
      <c r="H14" s="380">
        <f>'مصدق 2012'!J77</f>
        <v>2882.88</v>
      </c>
      <c r="I14" s="381"/>
      <c r="J14" s="380">
        <f>'منقح 2012'!J78</f>
        <v>2882.88</v>
      </c>
      <c r="K14" s="381"/>
      <c r="L14" s="350">
        <f>'مقترح 2013'!J78</f>
        <v>6000</v>
      </c>
      <c r="M14" s="351"/>
      <c r="N14" s="429">
        <f>متفق2013!J78</f>
        <v>2000</v>
      </c>
      <c r="O14" s="351"/>
      <c r="P14" s="35">
        <f t="shared" si="5"/>
        <v>-30.624930624930624</v>
      </c>
      <c r="Q14" s="35">
        <f t="shared" si="6"/>
        <v>-30.624930624930624</v>
      </c>
      <c r="R14" s="7"/>
      <c r="S14" s="377"/>
    </row>
    <row r="15" spans="1:19" ht="15.75">
      <c r="A15" s="5" t="s">
        <v>29</v>
      </c>
      <c r="B15" s="13" t="s">
        <v>30</v>
      </c>
      <c r="C15" s="125">
        <f>'نفقات فعلية 2010'!N74</f>
        <v>0</v>
      </c>
      <c r="D15" s="382">
        <f>'منقح 2011'!N74</f>
        <v>6800</v>
      </c>
      <c r="E15" s="383"/>
      <c r="F15" s="382">
        <f>'نفقات فعلية 2011'!N74</f>
        <v>285.505</v>
      </c>
      <c r="G15" s="383"/>
      <c r="H15" s="396">
        <f>'مصدق 2012'!N77</f>
        <v>4760</v>
      </c>
      <c r="I15" s="397"/>
      <c r="J15" s="396">
        <f>'منقح 2012'!N78</f>
        <v>4760</v>
      </c>
      <c r="K15" s="397"/>
      <c r="L15" s="365">
        <f>'مقترح 2013'!N78</f>
        <v>5000</v>
      </c>
      <c r="M15" s="366"/>
      <c r="N15" s="428">
        <f>متفق2013!N78</f>
        <v>5000</v>
      </c>
      <c r="O15" s="366"/>
      <c r="P15" s="35">
        <f t="shared" si="5"/>
        <v>5.0420168067226934</v>
      </c>
      <c r="Q15" s="35">
        <f t="shared" si="6"/>
        <v>5.0420168067226934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179178.296</v>
      </c>
      <c r="D16" s="411">
        <f>D6+D15</f>
        <v>185505.58600000001</v>
      </c>
      <c r="E16" s="412"/>
      <c r="F16" s="411">
        <f t="shared" ref="F16" si="7">F6+F15</f>
        <v>99804.876000000018</v>
      </c>
      <c r="G16" s="412"/>
      <c r="H16" s="411">
        <f>H6+H15</f>
        <v>190911.58300000001</v>
      </c>
      <c r="I16" s="412"/>
      <c r="J16" s="411">
        <f t="shared" ref="J16" si="8">J6+J15</f>
        <v>190921.568</v>
      </c>
      <c r="K16" s="412"/>
      <c r="L16" s="413">
        <f t="shared" ref="L16" si="9">L6+L15</f>
        <v>205654</v>
      </c>
      <c r="M16" s="414"/>
      <c r="N16" s="413">
        <f>N6+N15</f>
        <v>375349</v>
      </c>
      <c r="O16" s="414"/>
      <c r="P16" s="35">
        <f t="shared" si="5"/>
        <v>96.608814458366282</v>
      </c>
      <c r="Q16" s="35">
        <f t="shared" si="6"/>
        <v>96.598532021274835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23"/>
      <c r="N18" s="123"/>
      <c r="O18" s="123"/>
      <c r="P18" s="123"/>
      <c r="Q18" s="367"/>
      <c r="R18" s="123"/>
      <c r="S18" s="123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23"/>
      <c r="N19" s="123"/>
      <c r="O19" s="123"/>
      <c r="P19" s="123"/>
      <c r="Q19" s="367"/>
      <c r="R19" s="123"/>
      <c r="S19" s="123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4" t="s">
        <v>40</v>
      </c>
      <c r="M20" s="123"/>
      <c r="N20" s="26"/>
      <c r="O20" s="26"/>
      <c r="P20" s="26"/>
      <c r="Q20" s="25"/>
      <c r="R20" s="123"/>
      <c r="S20" s="123"/>
    </row>
    <row r="21" spans="1:19" ht="15.75">
      <c r="A21" s="15" t="s">
        <v>19</v>
      </c>
      <c r="B21" s="343" t="s">
        <v>41</v>
      </c>
      <c r="C21" s="344"/>
      <c r="D21" s="348">
        <f>'ايراد فعلي 2010'!C74</f>
        <v>0</v>
      </c>
      <c r="E21" s="349"/>
      <c r="F21" s="350">
        <f>ايرادفعلي2011!C74</f>
        <v>45.752000000000002</v>
      </c>
      <c r="G21" s="351"/>
      <c r="H21" s="350">
        <f>مخطط2012!C74</f>
        <v>11</v>
      </c>
      <c r="I21" s="351"/>
      <c r="J21" s="334">
        <f>مخطط2013!C78</f>
        <v>180</v>
      </c>
      <c r="K21" s="335"/>
      <c r="L21" s="36">
        <f>(J21/H21-1)*100</f>
        <v>1536.3636363636363</v>
      </c>
      <c r="M21" s="12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2010'!D74</f>
        <v>0</v>
      </c>
      <c r="E22" s="349"/>
      <c r="F22" s="350">
        <f>ايرادفعلي2011!D74</f>
        <v>0</v>
      </c>
      <c r="G22" s="351"/>
      <c r="H22" s="350">
        <f>مخطط2012!D74</f>
        <v>0</v>
      </c>
      <c r="I22" s="351"/>
      <c r="J22" s="334">
        <f>مخطط2013!D78</f>
        <v>0</v>
      </c>
      <c r="K22" s="335"/>
      <c r="L22" s="36" t="e">
        <f t="shared" ref="L22:L26" si="10">(J22/H22-1)*100</f>
        <v>#DIV/0!</v>
      </c>
      <c r="M22" s="12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2010'!E74</f>
        <v>0</v>
      </c>
      <c r="E23" s="349"/>
      <c r="F23" s="350">
        <f>ايرادفعلي2011!E74</f>
        <v>0</v>
      </c>
      <c r="G23" s="351"/>
      <c r="H23" s="350">
        <f>مخطط2012!E74</f>
        <v>0</v>
      </c>
      <c r="I23" s="351"/>
      <c r="J23" s="334">
        <f>مخطط2013!E78</f>
        <v>0</v>
      </c>
      <c r="K23" s="335"/>
      <c r="L23" s="36" t="e">
        <f t="shared" si="10"/>
        <v>#DIV/0!</v>
      </c>
      <c r="M23" s="12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2010'!F74</f>
        <v>904.69500000000005</v>
      </c>
      <c r="E24" s="349"/>
      <c r="F24" s="350">
        <f>ايرادفعلي2011!F74</f>
        <v>2648.4160000000002</v>
      </c>
      <c r="G24" s="351"/>
      <c r="H24" s="350">
        <f>مخطط2012!F74</f>
        <v>84</v>
      </c>
      <c r="I24" s="351"/>
      <c r="J24" s="334">
        <f>مخطط2013!F78</f>
        <v>365.25</v>
      </c>
      <c r="K24" s="335"/>
      <c r="L24" s="36">
        <f t="shared" si="10"/>
        <v>334.82142857142856</v>
      </c>
      <c r="M24" s="12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2010'!G74</f>
        <v>0</v>
      </c>
      <c r="E25" s="349"/>
      <c r="F25" s="350">
        <f>ايرادفعلي2011!G74</f>
        <v>0</v>
      </c>
      <c r="G25" s="351"/>
      <c r="H25" s="350">
        <f>مخطط2012!G74</f>
        <v>0</v>
      </c>
      <c r="I25" s="351"/>
      <c r="J25" s="334">
        <f>مخطط2013!G78</f>
        <v>0</v>
      </c>
      <c r="K25" s="335"/>
      <c r="L25" s="36" t="e">
        <f t="shared" si="10"/>
        <v>#DIV/0!</v>
      </c>
      <c r="M25" s="123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904.69500000000005</v>
      </c>
      <c r="E26" s="427"/>
      <c r="F26" s="426">
        <f>SUM(F21:G25)</f>
        <v>2694.1680000000001</v>
      </c>
      <c r="G26" s="427"/>
      <c r="H26" s="426">
        <f>SUM(H21:I25)</f>
        <v>95</v>
      </c>
      <c r="I26" s="427"/>
      <c r="J26" s="426">
        <f>SUM(J21:K25)</f>
        <v>545.25</v>
      </c>
      <c r="K26" s="427"/>
      <c r="L26" s="36">
        <f t="shared" si="10"/>
        <v>473.94736842105266</v>
      </c>
      <c r="M26" s="123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5.75">
      <c r="A29" s="420"/>
      <c r="B29" s="421"/>
      <c r="C29" s="422"/>
      <c r="D29" s="153">
        <v>9</v>
      </c>
      <c r="E29" s="153">
        <v>38</v>
      </c>
      <c r="F29" s="153">
        <v>37</v>
      </c>
      <c r="G29" s="153">
        <v>0</v>
      </c>
      <c r="H29" s="153">
        <v>70</v>
      </c>
      <c r="I29" s="153">
        <v>65</v>
      </c>
      <c r="J29" s="153">
        <v>350</v>
      </c>
      <c r="K29" s="153">
        <v>513</v>
      </c>
      <c r="L29" s="153">
        <v>3685</v>
      </c>
      <c r="M29" s="153">
        <v>5078</v>
      </c>
      <c r="N29" s="153">
        <v>318</v>
      </c>
      <c r="O29" s="153">
        <v>154</v>
      </c>
      <c r="P29" s="162">
        <f>SUM(D29:O29)</f>
        <v>10317</v>
      </c>
      <c r="Q29" s="31"/>
      <c r="R29" s="23"/>
      <c r="S29" s="1"/>
    </row>
    <row r="30" spans="1:19">
      <c r="A30" s="21"/>
      <c r="B30" s="21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33"/>
      <c r="O30" s="33"/>
      <c r="P30" s="23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5.75">
      <c r="A32" s="420"/>
      <c r="B32" s="421"/>
      <c r="C32" s="422"/>
      <c r="D32" s="153">
        <v>9</v>
      </c>
      <c r="E32" s="153">
        <v>38</v>
      </c>
      <c r="F32" s="153">
        <v>37</v>
      </c>
      <c r="G32" s="153">
        <v>0</v>
      </c>
      <c r="H32" s="153">
        <v>70</v>
      </c>
      <c r="I32" s="153">
        <v>65</v>
      </c>
      <c r="J32" s="153">
        <v>350</v>
      </c>
      <c r="K32" s="153">
        <v>513</v>
      </c>
      <c r="L32" s="153">
        <v>3685</v>
      </c>
      <c r="M32" s="153">
        <v>5078</v>
      </c>
      <c r="N32" s="153">
        <v>318</v>
      </c>
      <c r="O32" s="153">
        <v>154</v>
      </c>
      <c r="P32" s="141">
        <f>SUM(D32:O32)</f>
        <v>10317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رقم(1)2013'!C71</f>
        <v>9</v>
      </c>
      <c r="E35" s="158">
        <f>'جدول رقم(1)2013'!D71</f>
        <v>38</v>
      </c>
      <c r="F35" s="158">
        <f>'جدول رقم(1)2013'!E71</f>
        <v>37</v>
      </c>
      <c r="G35" s="158">
        <f>'جدول رقم(1)2013'!F71</f>
        <v>0</v>
      </c>
      <c r="H35" s="158">
        <f>'جدول رقم(1)2013'!G71</f>
        <v>70</v>
      </c>
      <c r="I35" s="158">
        <f>'جدول رقم(1)2013'!H71</f>
        <v>65</v>
      </c>
      <c r="J35" s="158">
        <f>'جدول رقم(1)2013'!I71</f>
        <v>350</v>
      </c>
      <c r="K35" s="158">
        <f>'جدول رقم(1)2013'!J71</f>
        <v>513</v>
      </c>
      <c r="L35" s="158">
        <f>'جدول رقم(1)2013'!K71</f>
        <v>3685</v>
      </c>
      <c r="M35" s="158">
        <f>'جدول رقم(1)2013'!L71</f>
        <v>5079</v>
      </c>
      <c r="N35" s="158">
        <f>'جدول رقم(1)2013'!M71</f>
        <v>318</v>
      </c>
      <c r="O35" s="158">
        <f>'جدول رقم(1)2013'!N71</f>
        <v>154</v>
      </c>
      <c r="P35" s="159">
        <f>SUM(D35:O35)</f>
        <v>10318</v>
      </c>
      <c r="Q35" s="31">
        <v>90</v>
      </c>
      <c r="R35" s="1"/>
      <c r="S35" s="24"/>
    </row>
  </sheetData>
  <sheetProtection password="CC06" sheet="1" objects="1" scenarios="1"/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3" workbookViewId="0">
      <selection activeCell="D35" sqref="D35:O35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5.5" customWidth="1"/>
    <col min="10" max="10" width="7.75" customWidth="1"/>
    <col min="11" max="11" width="5.625" customWidth="1"/>
    <col min="12" max="12" width="7" customWidth="1"/>
    <col min="13" max="13" width="5.7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184</v>
      </c>
      <c r="B1" s="384"/>
      <c r="C1" s="384"/>
      <c r="D1" s="384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386" t="s">
        <v>1</v>
      </c>
      <c r="B3" s="386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355" t="s">
        <v>5</v>
      </c>
      <c r="Q3" s="356"/>
      <c r="R3" s="43"/>
      <c r="S3" s="43"/>
    </row>
    <row r="4" spans="1:19" ht="15.75">
      <c r="A4" s="387"/>
      <c r="B4" s="387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359"/>
      <c r="Q4" s="360"/>
      <c r="R4" s="43"/>
      <c r="S4" s="43"/>
    </row>
    <row r="5" spans="1:19" ht="15.75">
      <c r="A5" s="388"/>
      <c r="B5" s="388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195" t="s">
        <v>17</v>
      </c>
      <c r="Q5" s="195" t="s">
        <v>18</v>
      </c>
      <c r="R5" s="43"/>
      <c r="S5" s="43"/>
    </row>
    <row r="6" spans="1:19" ht="15.75">
      <c r="A6" s="196" t="s">
        <v>19</v>
      </c>
      <c r="B6" s="197" t="s">
        <v>20</v>
      </c>
      <c r="C6" s="198">
        <f>SUM(C7:C14)</f>
        <v>32459.458999999999</v>
      </c>
      <c r="D6" s="382">
        <f>SUM(D7:E14)</f>
        <v>32637.405999999999</v>
      </c>
      <c r="E6" s="383"/>
      <c r="F6" s="382">
        <f t="shared" ref="F6" si="0">SUM(F7:G14)</f>
        <v>30182.051000000003</v>
      </c>
      <c r="G6" s="383"/>
      <c r="H6" s="382">
        <f t="shared" ref="H6" si="1">SUM(H7:I14)</f>
        <v>58883</v>
      </c>
      <c r="I6" s="383"/>
      <c r="J6" s="382">
        <f t="shared" ref="J6" si="2">SUM(J7:K14)</f>
        <v>58933.945</v>
      </c>
      <c r="K6" s="383"/>
      <c r="L6" s="363">
        <f t="shared" ref="L6" si="3">SUM(L7:M14)</f>
        <v>100059.726</v>
      </c>
      <c r="M6" s="364"/>
      <c r="N6" s="363">
        <f t="shared" ref="N6" si="4">SUM(N7:O14)</f>
        <v>77673</v>
      </c>
      <c r="O6" s="364"/>
      <c r="P6" s="199">
        <f>(N6/H6-1)*100</f>
        <v>31.910738243635684</v>
      </c>
      <c r="Q6" s="199">
        <f>(N6/J6-1)*100</f>
        <v>31.796709010401393</v>
      </c>
      <c r="R6" s="7"/>
      <c r="S6" s="8"/>
    </row>
    <row r="7" spans="1:19" ht="15.75">
      <c r="A7" s="9"/>
      <c r="B7" s="10" t="s">
        <v>21</v>
      </c>
      <c r="C7" s="42">
        <f>'نفقات فعلية 2010'!C12</f>
        <v>22711.083999999999</v>
      </c>
      <c r="D7" s="378">
        <f>'منقح 2011'!C12</f>
        <v>26740.905999999999</v>
      </c>
      <c r="E7" s="379"/>
      <c r="F7" s="378">
        <f>'نفقات فعلية 2011'!C12</f>
        <v>24658.392</v>
      </c>
      <c r="G7" s="379"/>
      <c r="H7" s="380">
        <f>'مصدق 2012'!C12</f>
        <v>31428</v>
      </c>
      <c r="I7" s="381"/>
      <c r="J7" s="380">
        <f>'منقح 2012'!C12</f>
        <v>31478.945</v>
      </c>
      <c r="K7" s="381"/>
      <c r="L7" s="350">
        <f>'مقترح 2013'!C12</f>
        <v>75829.725999999995</v>
      </c>
      <c r="M7" s="351"/>
      <c r="N7" s="402">
        <f>متفق2013!C12</f>
        <v>59468</v>
      </c>
      <c r="O7" s="403"/>
      <c r="P7" s="199">
        <f t="shared" ref="P7:P16" si="5">(N7/H7-1)*100</f>
        <v>89.219803996436298</v>
      </c>
      <c r="Q7" s="199">
        <f t="shared" ref="Q7:Q16" si="6">(N7/J7-1)*100</f>
        <v>88.913573818944684</v>
      </c>
      <c r="R7" s="7"/>
      <c r="S7" s="377"/>
    </row>
    <row r="8" spans="1:19" ht="15.75">
      <c r="A8" s="11"/>
      <c r="B8" s="10" t="s">
        <v>22</v>
      </c>
      <c r="C8" s="42">
        <f>'نفقات فعلية 2010'!D12</f>
        <v>8476.7360000000008</v>
      </c>
      <c r="D8" s="378">
        <f>'منقح 2011'!D12</f>
        <v>5280.5</v>
      </c>
      <c r="E8" s="379"/>
      <c r="F8" s="378">
        <f>'نفقات فعلية 2011'!D12</f>
        <v>5148.76</v>
      </c>
      <c r="G8" s="379"/>
      <c r="H8" s="380">
        <f>'مصدق 2012'!D12</f>
        <v>18055</v>
      </c>
      <c r="I8" s="381"/>
      <c r="J8" s="380">
        <f>'منقح 2012'!D12</f>
        <v>18055</v>
      </c>
      <c r="K8" s="381"/>
      <c r="L8" s="350">
        <f>'مقترح 2013'!D12</f>
        <v>18280</v>
      </c>
      <c r="M8" s="351"/>
      <c r="N8" s="350">
        <f>متفق2013!D12</f>
        <v>14955</v>
      </c>
      <c r="O8" s="351"/>
      <c r="P8" s="199">
        <f t="shared" si="5"/>
        <v>-17.169759069509826</v>
      </c>
      <c r="Q8" s="199">
        <f t="shared" si="6"/>
        <v>-17.169759069509826</v>
      </c>
      <c r="R8" s="7"/>
      <c r="S8" s="377"/>
    </row>
    <row r="9" spans="1:19" ht="15.75">
      <c r="A9" s="11"/>
      <c r="B9" s="10" t="s">
        <v>23</v>
      </c>
      <c r="C9" s="42">
        <f>'نفقات فعلية 2010'!E12</f>
        <v>0</v>
      </c>
      <c r="D9" s="378">
        <f>'منقح 2011'!E12</f>
        <v>0</v>
      </c>
      <c r="E9" s="379"/>
      <c r="F9" s="378">
        <f>'نفقات فعلية 2011'!E12</f>
        <v>0</v>
      </c>
      <c r="G9" s="379"/>
      <c r="H9" s="380">
        <f>'مصدق 2012'!E12</f>
        <v>0</v>
      </c>
      <c r="I9" s="381"/>
      <c r="J9" s="380">
        <f>'منقح 2012'!E12</f>
        <v>0</v>
      </c>
      <c r="K9" s="381"/>
      <c r="L9" s="350">
        <f>'مقترح 2013'!E12</f>
        <v>0</v>
      </c>
      <c r="M9" s="351"/>
      <c r="N9" s="350">
        <f>متفق2013!E12</f>
        <v>0</v>
      </c>
      <c r="O9" s="351"/>
      <c r="P9" s="199" t="e">
        <f t="shared" si="5"/>
        <v>#DIV/0!</v>
      </c>
      <c r="Q9" s="199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42">
        <f>'نفقات فعلية 2010'!F12</f>
        <v>0</v>
      </c>
      <c r="D10" s="378">
        <f>'منقح 2011'!F12</f>
        <v>0</v>
      </c>
      <c r="E10" s="379"/>
      <c r="F10" s="378">
        <f>'نفقات فعلية 2011'!F12</f>
        <v>0</v>
      </c>
      <c r="G10" s="379"/>
      <c r="H10" s="380">
        <f>'مصدق 2012'!F12</f>
        <v>0</v>
      </c>
      <c r="I10" s="381"/>
      <c r="J10" s="380">
        <f>'منقح 2012'!F12</f>
        <v>0</v>
      </c>
      <c r="K10" s="381"/>
      <c r="L10" s="350">
        <f>'مقترح 2013'!F12</f>
        <v>0</v>
      </c>
      <c r="M10" s="351"/>
      <c r="N10" s="350">
        <f>متفق2013!F12</f>
        <v>0</v>
      </c>
      <c r="O10" s="351"/>
      <c r="P10" s="199" t="e">
        <f t="shared" si="5"/>
        <v>#DIV/0!</v>
      </c>
      <c r="Q10" s="199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42">
        <f>'نفقات فعلية 2010'!G12</f>
        <v>0</v>
      </c>
      <c r="D11" s="378">
        <f>'منقح 2011'!G12</f>
        <v>0</v>
      </c>
      <c r="E11" s="379"/>
      <c r="F11" s="378">
        <f>'نفقات فعلية 2011'!G12</f>
        <v>0</v>
      </c>
      <c r="G11" s="379"/>
      <c r="H11" s="380">
        <f>'مصدق 2012'!G12</f>
        <v>0</v>
      </c>
      <c r="I11" s="381"/>
      <c r="J11" s="380">
        <f>'منقح 2012'!G12</f>
        <v>0</v>
      </c>
      <c r="K11" s="381"/>
      <c r="L11" s="350">
        <f>'مقترح 2013'!G12</f>
        <v>0</v>
      </c>
      <c r="M11" s="351"/>
      <c r="N11" s="350">
        <f>متفق2013!G12</f>
        <v>0</v>
      </c>
      <c r="O11" s="351"/>
      <c r="P11" s="199" t="e">
        <f t="shared" si="5"/>
        <v>#DIV/0!</v>
      </c>
      <c r="Q11" s="199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42">
        <f>'نفقات فعلية 2010'!H12</f>
        <v>0</v>
      </c>
      <c r="D12" s="378">
        <f>'منقح 2011'!H12</f>
        <v>0</v>
      </c>
      <c r="E12" s="379"/>
      <c r="F12" s="378">
        <f>'نفقات فعلية 2011'!H12</f>
        <v>0</v>
      </c>
      <c r="G12" s="379"/>
      <c r="H12" s="380">
        <f>'مصدق 2012'!H12</f>
        <v>0</v>
      </c>
      <c r="I12" s="381"/>
      <c r="J12" s="380">
        <f>'منقح 2012'!H12</f>
        <v>0</v>
      </c>
      <c r="K12" s="381"/>
      <c r="L12" s="350">
        <f>'مقترح 2013'!H12</f>
        <v>0</v>
      </c>
      <c r="M12" s="351"/>
      <c r="N12" s="350">
        <f>متفق2013!H12</f>
        <v>0</v>
      </c>
      <c r="O12" s="351"/>
      <c r="P12" s="199" t="e">
        <f t="shared" si="5"/>
        <v>#DIV/0!</v>
      </c>
      <c r="Q12" s="199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42">
        <f>'نفقات فعلية 2010'!I12</f>
        <v>36.878999999999998</v>
      </c>
      <c r="D13" s="378">
        <f>'منقح 2011'!I12</f>
        <v>37.5</v>
      </c>
      <c r="E13" s="379"/>
      <c r="F13" s="378">
        <f>'نفقات فعلية 2011'!I12</f>
        <v>19.573</v>
      </c>
      <c r="G13" s="379"/>
      <c r="H13" s="380">
        <f>'مصدق 2012'!I12</f>
        <v>250</v>
      </c>
      <c r="I13" s="381"/>
      <c r="J13" s="380">
        <f>'منقح 2012'!I12</f>
        <v>250</v>
      </c>
      <c r="K13" s="381"/>
      <c r="L13" s="350">
        <f>'مقترح 2013'!I12</f>
        <v>250</v>
      </c>
      <c r="M13" s="351"/>
      <c r="N13" s="350">
        <f>متفق2013!I12</f>
        <v>250</v>
      </c>
      <c r="O13" s="351"/>
      <c r="P13" s="199">
        <f t="shared" si="5"/>
        <v>0</v>
      </c>
      <c r="Q13" s="199">
        <f t="shared" si="6"/>
        <v>0</v>
      </c>
      <c r="R13" s="7"/>
      <c r="S13" s="377"/>
    </row>
    <row r="14" spans="1:19" ht="15.75">
      <c r="A14" s="11"/>
      <c r="B14" s="12" t="s">
        <v>28</v>
      </c>
      <c r="C14" s="42">
        <f>'نفقات فعلية 2010'!J12</f>
        <v>1234.76</v>
      </c>
      <c r="D14" s="378">
        <f>'منقح 2011'!J12</f>
        <v>578.5</v>
      </c>
      <c r="E14" s="379"/>
      <c r="F14" s="378">
        <f>'نفقات فعلية 2011'!J12</f>
        <v>355.32600000000002</v>
      </c>
      <c r="G14" s="379"/>
      <c r="H14" s="380">
        <f>'مصدق 2012'!J12</f>
        <v>9150</v>
      </c>
      <c r="I14" s="381"/>
      <c r="J14" s="380">
        <f>'منقح 2012'!J12</f>
        <v>9150</v>
      </c>
      <c r="K14" s="381"/>
      <c r="L14" s="350">
        <f>'مقترح 2013'!J12</f>
        <v>5700</v>
      </c>
      <c r="M14" s="351"/>
      <c r="N14" s="350">
        <f>متفق2013!J12</f>
        <v>3000</v>
      </c>
      <c r="O14" s="351"/>
      <c r="P14" s="199">
        <f t="shared" si="5"/>
        <v>-67.21311475409837</v>
      </c>
      <c r="Q14" s="199">
        <f t="shared" si="6"/>
        <v>-67.21311475409837</v>
      </c>
      <c r="R14" s="7"/>
      <c r="S14" s="377"/>
    </row>
    <row r="15" spans="1:19" ht="15.75">
      <c r="A15" s="196" t="s">
        <v>29</v>
      </c>
      <c r="B15" s="200" t="s">
        <v>30</v>
      </c>
      <c r="C15" s="190">
        <f>'نفقات فعلية 2010'!N12</f>
        <v>926.47199999999998</v>
      </c>
      <c r="D15" s="382">
        <f>'منقح 2011'!N12</f>
        <v>3179.4920000000002</v>
      </c>
      <c r="E15" s="383"/>
      <c r="F15" s="382">
        <f>'نفقات فعلية 2011'!N12</f>
        <v>1447.768</v>
      </c>
      <c r="G15" s="383"/>
      <c r="H15" s="396">
        <f>'مصدق 2012'!N12</f>
        <v>2870</v>
      </c>
      <c r="I15" s="397"/>
      <c r="J15" s="396">
        <f>'منقح 2012'!N12</f>
        <v>2870</v>
      </c>
      <c r="K15" s="397"/>
      <c r="L15" s="365">
        <f>'مقترح 2013'!N12</f>
        <v>6500</v>
      </c>
      <c r="M15" s="366"/>
      <c r="N15" s="365">
        <f>متفق2013!N12</f>
        <v>3000</v>
      </c>
      <c r="O15" s="366"/>
      <c r="P15" s="199">
        <f t="shared" si="5"/>
        <v>4.5296167247386832</v>
      </c>
      <c r="Q15" s="199">
        <f t="shared" si="6"/>
        <v>4.5296167247386832</v>
      </c>
      <c r="R15" s="7"/>
      <c r="S15" s="8"/>
    </row>
    <row r="16" spans="1:19" ht="15.75">
      <c r="A16" s="196" t="s">
        <v>31</v>
      </c>
      <c r="B16" s="200" t="s">
        <v>32</v>
      </c>
      <c r="C16" s="201">
        <f>C6+C15</f>
        <v>33385.930999999997</v>
      </c>
      <c r="D16" s="382">
        <f>D6+D15</f>
        <v>35816.898000000001</v>
      </c>
      <c r="E16" s="383"/>
      <c r="F16" s="382">
        <f t="shared" ref="F16" si="7">F6+F15</f>
        <v>31629.819000000003</v>
      </c>
      <c r="G16" s="383"/>
      <c r="H16" s="382">
        <f t="shared" ref="H16" si="8">H6+H15</f>
        <v>61753</v>
      </c>
      <c r="I16" s="383"/>
      <c r="J16" s="382">
        <f t="shared" ref="J16" si="9">J6+J15</f>
        <v>61803.945</v>
      </c>
      <c r="K16" s="383"/>
      <c r="L16" s="363">
        <f t="shared" ref="L16" si="10">L6+L15</f>
        <v>106559.726</v>
      </c>
      <c r="M16" s="364"/>
      <c r="N16" s="363">
        <f t="shared" ref="N16" si="11">N6+N15</f>
        <v>80673</v>
      </c>
      <c r="O16" s="364"/>
      <c r="P16" s="199">
        <f t="shared" si="5"/>
        <v>30.638187618415301</v>
      </c>
      <c r="Q16" s="199">
        <f t="shared" si="6"/>
        <v>30.530502543162896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386" t="s">
        <v>1</v>
      </c>
      <c r="B18" s="355" t="s">
        <v>2</v>
      </c>
      <c r="C18" s="356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356" t="s">
        <v>5</v>
      </c>
      <c r="M18" s="43"/>
      <c r="N18" s="43"/>
      <c r="O18" s="43"/>
      <c r="P18" s="43"/>
      <c r="Q18" s="367"/>
      <c r="R18" s="43"/>
      <c r="S18" s="43"/>
    </row>
    <row r="19" spans="1:19" ht="15.75">
      <c r="A19" s="387"/>
      <c r="B19" s="357"/>
      <c r="C19" s="358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358"/>
      <c r="M19" s="43"/>
      <c r="N19" s="43"/>
      <c r="O19" s="43"/>
      <c r="P19" s="43"/>
      <c r="Q19" s="367"/>
      <c r="R19" s="43"/>
      <c r="S19" s="43"/>
    </row>
    <row r="20" spans="1:19" ht="15.75">
      <c r="A20" s="388"/>
      <c r="B20" s="359"/>
      <c r="C20" s="360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202" t="s">
        <v>40</v>
      </c>
      <c r="M20" s="43"/>
      <c r="N20" s="26"/>
      <c r="O20" s="26"/>
      <c r="P20" s="26"/>
      <c r="Q20" s="25"/>
      <c r="R20" s="43"/>
      <c r="S20" s="43"/>
    </row>
    <row r="21" spans="1:19" ht="15.75">
      <c r="A21" s="15" t="s">
        <v>19</v>
      </c>
      <c r="B21" s="343" t="s">
        <v>41</v>
      </c>
      <c r="C21" s="344"/>
      <c r="D21" s="348">
        <f>'ايراد فعلي 2010'!C12</f>
        <v>27.077000000000002</v>
      </c>
      <c r="E21" s="349"/>
      <c r="F21" s="350">
        <f>ايرادفعلي2011!C12</f>
        <v>31.018000000000001</v>
      </c>
      <c r="G21" s="351"/>
      <c r="H21" s="350">
        <f>مخطط2012!C12</f>
        <v>40</v>
      </c>
      <c r="I21" s="351"/>
      <c r="J21" s="334">
        <f>مخطط2013!C12</f>
        <v>65</v>
      </c>
      <c r="K21" s="335"/>
      <c r="L21" s="203">
        <f>(J21/H21-1)*100</f>
        <v>62.5</v>
      </c>
      <c r="M21" s="4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2010'!D12</f>
        <v>0</v>
      </c>
      <c r="E22" s="349"/>
      <c r="F22" s="350">
        <f>ايرادفعلي2011!D12</f>
        <v>0</v>
      </c>
      <c r="G22" s="351"/>
      <c r="H22" s="350">
        <f>مخطط2012!D12</f>
        <v>0</v>
      </c>
      <c r="I22" s="351"/>
      <c r="J22" s="334">
        <f>مخطط2013!D12</f>
        <v>0</v>
      </c>
      <c r="K22" s="335"/>
      <c r="L22" s="203" t="e">
        <f t="shared" ref="L22:L26" si="12">(J22/H22-1)*100</f>
        <v>#DIV/0!</v>
      </c>
      <c r="M22" s="4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2010'!E12</f>
        <v>0</v>
      </c>
      <c r="E23" s="349"/>
      <c r="F23" s="350">
        <f>ايرادفعلي2011!E12</f>
        <v>358.19900000000001</v>
      </c>
      <c r="G23" s="351"/>
      <c r="H23" s="350">
        <f>مخطط2012!E12</f>
        <v>0</v>
      </c>
      <c r="I23" s="351"/>
      <c r="J23" s="334">
        <f>مخطط2013!E12</f>
        <v>0</v>
      </c>
      <c r="K23" s="335"/>
      <c r="L23" s="203" t="e">
        <f t="shared" si="12"/>
        <v>#DIV/0!</v>
      </c>
      <c r="M23" s="4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2010'!F12</f>
        <v>507.74200000000002</v>
      </c>
      <c r="E24" s="349"/>
      <c r="F24" s="350">
        <f>ايرادفعلي2011!F12</f>
        <v>33.845999999999997</v>
      </c>
      <c r="G24" s="351"/>
      <c r="H24" s="350">
        <f>مخطط2012!F12</f>
        <v>605</v>
      </c>
      <c r="I24" s="351"/>
      <c r="J24" s="334">
        <f>مخطط2013!F12</f>
        <v>757</v>
      </c>
      <c r="K24" s="335"/>
      <c r="L24" s="203">
        <f t="shared" si="12"/>
        <v>25.123966942148755</v>
      </c>
      <c r="M24" s="4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2010'!G12</f>
        <v>0</v>
      </c>
      <c r="E25" s="349"/>
      <c r="F25" s="350">
        <f>ايرادفعلي2011!G12</f>
        <v>0</v>
      </c>
      <c r="G25" s="351"/>
      <c r="H25" s="350">
        <f>مخطط2012!G12</f>
        <v>0</v>
      </c>
      <c r="I25" s="351"/>
      <c r="J25" s="334">
        <f>مخطط2013!G12</f>
        <v>0</v>
      </c>
      <c r="K25" s="335"/>
      <c r="L25" s="203" t="e">
        <f t="shared" si="12"/>
        <v>#DIV/0!</v>
      </c>
      <c r="M25" s="43"/>
      <c r="N25" s="25"/>
      <c r="O25" s="25"/>
      <c r="P25" s="25"/>
      <c r="Q25" s="28"/>
      <c r="R25" s="7"/>
      <c r="S25" s="8"/>
    </row>
    <row r="26" spans="1:19" ht="15.75">
      <c r="A26" s="352" t="s">
        <v>48</v>
      </c>
      <c r="B26" s="353"/>
      <c r="C26" s="354"/>
      <c r="D26" s="345">
        <f>SUM(D21:E25)</f>
        <v>534.81900000000007</v>
      </c>
      <c r="E26" s="346"/>
      <c r="F26" s="345">
        <f t="shared" ref="F26" si="13">SUM(F21:G25)</f>
        <v>423.06299999999999</v>
      </c>
      <c r="G26" s="346"/>
      <c r="H26" s="345">
        <f t="shared" ref="H26" si="14">SUM(H21:I25)</f>
        <v>645</v>
      </c>
      <c r="I26" s="346"/>
      <c r="J26" s="345">
        <f t="shared" ref="J26" si="15">SUM(J21:K25)</f>
        <v>822</v>
      </c>
      <c r="K26" s="346"/>
      <c r="L26" s="203">
        <f t="shared" si="12"/>
        <v>27.441860465116275</v>
      </c>
      <c r="M26" s="43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336" t="s">
        <v>64</v>
      </c>
      <c r="B28" s="337"/>
      <c r="C28" s="338"/>
      <c r="D28" s="206" t="s">
        <v>50</v>
      </c>
      <c r="E28" s="206" t="s">
        <v>51</v>
      </c>
      <c r="F28" s="206" t="s">
        <v>52</v>
      </c>
      <c r="G28" s="206" t="s">
        <v>53</v>
      </c>
      <c r="H28" s="206" t="s">
        <v>54</v>
      </c>
      <c r="I28" s="206" t="s">
        <v>55</v>
      </c>
      <c r="J28" s="206" t="s">
        <v>56</v>
      </c>
      <c r="K28" s="206" t="s">
        <v>57</v>
      </c>
      <c r="L28" s="206" t="s">
        <v>58</v>
      </c>
      <c r="M28" s="206" t="s">
        <v>59</v>
      </c>
      <c r="N28" s="206" t="s">
        <v>60</v>
      </c>
      <c r="O28" s="206" t="s">
        <v>61</v>
      </c>
      <c r="P28" s="207" t="s">
        <v>62</v>
      </c>
      <c r="Q28" s="17"/>
      <c r="R28" s="22"/>
      <c r="S28" s="1"/>
    </row>
    <row r="29" spans="1:19" ht="18">
      <c r="A29" s="339"/>
      <c r="B29" s="340"/>
      <c r="C29" s="341"/>
      <c r="D29" s="143">
        <v>0</v>
      </c>
      <c r="E29" s="143">
        <v>11</v>
      </c>
      <c r="F29" s="143">
        <v>19</v>
      </c>
      <c r="G29" s="143">
        <v>29</v>
      </c>
      <c r="H29" s="143">
        <v>66</v>
      </c>
      <c r="I29" s="143">
        <v>89</v>
      </c>
      <c r="J29" s="143">
        <v>139</v>
      </c>
      <c r="K29" s="143">
        <v>390</v>
      </c>
      <c r="L29" s="143">
        <v>574</v>
      </c>
      <c r="M29" s="144">
        <v>212</v>
      </c>
      <c r="N29" s="144">
        <v>123</v>
      </c>
      <c r="O29" s="143">
        <v>107</v>
      </c>
      <c r="P29" s="208">
        <f>SUM(D29:O29)</f>
        <v>1759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>
      <c r="A31" s="336" t="s">
        <v>282</v>
      </c>
      <c r="B31" s="337"/>
      <c r="C31" s="338"/>
      <c r="D31" s="206" t="s">
        <v>50</v>
      </c>
      <c r="E31" s="206" t="s">
        <v>51</v>
      </c>
      <c r="F31" s="206" t="s">
        <v>52</v>
      </c>
      <c r="G31" s="206" t="s">
        <v>53</v>
      </c>
      <c r="H31" s="206" t="s">
        <v>54</v>
      </c>
      <c r="I31" s="206" t="s">
        <v>55</v>
      </c>
      <c r="J31" s="206" t="s">
        <v>56</v>
      </c>
      <c r="K31" s="206" t="s">
        <v>57</v>
      </c>
      <c r="L31" s="206" t="s">
        <v>58</v>
      </c>
      <c r="M31" s="206" t="s">
        <v>59</v>
      </c>
      <c r="N31" s="206" t="s">
        <v>60</v>
      </c>
      <c r="O31" s="206" t="s">
        <v>61</v>
      </c>
      <c r="P31" s="207" t="s">
        <v>62</v>
      </c>
      <c r="Q31" s="17"/>
      <c r="R31" s="22"/>
      <c r="S31" s="1"/>
    </row>
    <row r="32" spans="1:19" ht="18">
      <c r="A32" s="339"/>
      <c r="B32" s="340"/>
      <c r="C32" s="341"/>
      <c r="D32" s="143">
        <v>1</v>
      </c>
      <c r="E32" s="143">
        <v>8</v>
      </c>
      <c r="F32" s="143">
        <v>19</v>
      </c>
      <c r="G32" s="143">
        <v>29</v>
      </c>
      <c r="H32" s="143">
        <v>60</v>
      </c>
      <c r="I32" s="143">
        <v>86</v>
      </c>
      <c r="J32" s="143">
        <v>192</v>
      </c>
      <c r="K32" s="143">
        <v>432</v>
      </c>
      <c r="L32" s="143">
        <v>1190</v>
      </c>
      <c r="M32" s="144">
        <v>154</v>
      </c>
      <c r="N32" s="144">
        <v>59</v>
      </c>
      <c r="O32" s="143">
        <v>27</v>
      </c>
      <c r="P32" s="208">
        <f>SUM(D32:O32)</f>
        <v>2257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336" t="s">
        <v>283</v>
      </c>
      <c r="B34" s="337"/>
      <c r="C34" s="338"/>
      <c r="D34" s="204" t="s">
        <v>50</v>
      </c>
      <c r="E34" s="204" t="s">
        <v>51</v>
      </c>
      <c r="F34" s="204" t="s">
        <v>52</v>
      </c>
      <c r="G34" s="204" t="s">
        <v>53</v>
      </c>
      <c r="H34" s="204" t="s">
        <v>54</v>
      </c>
      <c r="I34" s="204" t="s">
        <v>55</v>
      </c>
      <c r="J34" s="204" t="s">
        <v>56</v>
      </c>
      <c r="K34" s="204" t="s">
        <v>57</v>
      </c>
      <c r="L34" s="204" t="s">
        <v>58</v>
      </c>
      <c r="M34" s="204" t="s">
        <v>59</v>
      </c>
      <c r="N34" s="204" t="s">
        <v>60</v>
      </c>
      <c r="O34" s="204" t="s">
        <v>61</v>
      </c>
      <c r="P34" s="205" t="s">
        <v>62</v>
      </c>
      <c r="Q34" s="17"/>
      <c r="R34" s="1"/>
      <c r="S34" s="24"/>
    </row>
    <row r="35" spans="1:19" ht="15.75">
      <c r="A35" s="339"/>
      <c r="B35" s="340"/>
      <c r="C35" s="341"/>
      <c r="D35" s="158">
        <f>'جدول رقم(1)2013'!C11</f>
        <v>2</v>
      </c>
      <c r="E35" s="158">
        <f>'جدول رقم(1)2013'!D11</f>
        <v>9</v>
      </c>
      <c r="F35" s="158">
        <f>'جدول رقم(1)2013'!E11</f>
        <v>23</v>
      </c>
      <c r="G35" s="158">
        <f>'جدول رقم(1)2013'!F11</f>
        <v>38</v>
      </c>
      <c r="H35" s="158">
        <f>'جدول رقم(1)2013'!G11</f>
        <v>94</v>
      </c>
      <c r="I35" s="158">
        <f>'جدول رقم(1)2013'!H11</f>
        <v>124</v>
      </c>
      <c r="J35" s="158">
        <f>'جدول رقم(1)2013'!I11</f>
        <v>411</v>
      </c>
      <c r="K35" s="158">
        <f>'جدول رقم(1)2013'!J11</f>
        <v>584</v>
      </c>
      <c r="L35" s="158">
        <f>'جدول رقم(1)2013'!K11</f>
        <v>748</v>
      </c>
      <c r="M35" s="158">
        <f>'جدول رقم(1)2013'!L11</f>
        <v>160</v>
      </c>
      <c r="N35" s="158">
        <f>'جدول رقم(1)2013'!M11</f>
        <v>77</v>
      </c>
      <c r="O35" s="158">
        <f>'جدول رقم(1)2013'!N11</f>
        <v>125</v>
      </c>
      <c r="P35" s="209">
        <f>SUM(D35:O35)</f>
        <v>2395</v>
      </c>
      <c r="Q35" s="31">
        <v>25</v>
      </c>
      <c r="R35" s="1"/>
      <c r="S35" s="24"/>
    </row>
  </sheetData>
  <sheetProtection password="CC06" sheet="1" objects="1" scenarios="1"/>
  <mergeCells count="142">
    <mergeCell ref="P3:Q4"/>
    <mergeCell ref="D4:E4"/>
    <mergeCell ref="F4:G4"/>
    <mergeCell ref="H4:I4"/>
    <mergeCell ref="J4:K4"/>
    <mergeCell ref="L4:M4"/>
    <mergeCell ref="N4:O4"/>
    <mergeCell ref="A1:D1"/>
    <mergeCell ref="E1:S1"/>
    <mergeCell ref="A2:B2"/>
    <mergeCell ref="E2:S2"/>
    <mergeCell ref="A3:A5"/>
    <mergeCell ref="B3:B5"/>
    <mergeCell ref="D3:E3"/>
    <mergeCell ref="F3:G3"/>
    <mergeCell ref="H3:K3"/>
    <mergeCell ref="L3:O3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9" orientation="landscape" r:id="rId1"/>
  <colBreaks count="1" manualBreakCount="1">
    <brk id="17" max="1048575" man="1"/>
  </colBreaks>
</worksheet>
</file>

<file path=xl/worksheets/sheet70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6" workbookViewId="0">
      <selection activeCell="Q35" sqref="Q35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245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23"/>
      <c r="S3" s="123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23"/>
      <c r="S4" s="123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23"/>
      <c r="S5" s="123"/>
    </row>
    <row r="6" spans="1:19" ht="15.75">
      <c r="A6" s="5" t="s">
        <v>19</v>
      </c>
      <c r="B6" s="6" t="s">
        <v>20</v>
      </c>
      <c r="C6" s="37">
        <f>SUM(C7:C14)</f>
        <v>22864.988000000001</v>
      </c>
      <c r="D6" s="411">
        <f>SUM(D7:E14)</f>
        <v>25193.076000000001</v>
      </c>
      <c r="E6" s="412"/>
      <c r="F6" s="411">
        <f t="shared" ref="F6" si="0">SUM(F7:G14)</f>
        <v>20681.923999999999</v>
      </c>
      <c r="G6" s="412"/>
      <c r="H6" s="411">
        <f t="shared" ref="H6" si="1">SUM(H7:I14)</f>
        <v>21039.133999999998</v>
      </c>
      <c r="I6" s="412"/>
      <c r="J6" s="411">
        <f t="shared" ref="J6" si="2">SUM(J7:K14)</f>
        <v>20244.866999999998</v>
      </c>
      <c r="K6" s="412"/>
      <c r="L6" s="413">
        <f t="shared" ref="L6" si="3">SUM(L7:M14)</f>
        <v>0</v>
      </c>
      <c r="M6" s="414"/>
      <c r="N6" s="413">
        <f t="shared" ref="N6" si="4">SUM(N7:O14)</f>
        <v>0</v>
      </c>
      <c r="O6" s="414"/>
      <c r="P6" s="35">
        <f>(N6/H6-1)*100</f>
        <v>-100</v>
      </c>
      <c r="Q6" s="35">
        <f>(N6/J6-1)*100</f>
        <v>-100</v>
      </c>
      <c r="R6" s="7"/>
      <c r="S6" s="8"/>
    </row>
    <row r="7" spans="1:19" ht="15.75">
      <c r="A7" s="9"/>
      <c r="B7" s="10" t="s">
        <v>21</v>
      </c>
      <c r="C7" s="126">
        <f>'نفقات فعلية 2010'!C75</f>
        <v>17735.465</v>
      </c>
      <c r="D7" s="378">
        <f>'منقح 2011'!C75</f>
        <v>19524.826000000001</v>
      </c>
      <c r="E7" s="379"/>
      <c r="F7" s="378">
        <f>'نفقات فعلية 2011'!C75</f>
        <v>18972.319</v>
      </c>
      <c r="G7" s="379"/>
      <c r="H7" s="380">
        <f>'مصدق 2012'!C78</f>
        <v>18026.133999999998</v>
      </c>
      <c r="I7" s="381"/>
      <c r="J7" s="380">
        <f>'منقح 2012'!C79</f>
        <v>17231.866999999998</v>
      </c>
      <c r="K7" s="381"/>
      <c r="L7" s="350"/>
      <c r="M7" s="351"/>
      <c r="N7" s="350"/>
      <c r="O7" s="351"/>
      <c r="P7" s="35">
        <f t="shared" ref="P7:P16" si="5">(N7/H7-1)*100</f>
        <v>-100</v>
      </c>
      <c r="Q7" s="35">
        <f t="shared" ref="Q7:Q16" si="6">(N7/J7-1)*100</f>
        <v>-100</v>
      </c>
      <c r="R7" s="7"/>
      <c r="S7" s="377"/>
    </row>
    <row r="8" spans="1:19" ht="15.75">
      <c r="A8" s="11"/>
      <c r="B8" s="10" t="s">
        <v>22</v>
      </c>
      <c r="C8" s="126">
        <f>'نفقات فعلية 2010'!D75</f>
        <v>1759.92</v>
      </c>
      <c r="D8" s="378">
        <f>'منقح 2011'!D75</f>
        <v>4286.5</v>
      </c>
      <c r="E8" s="379"/>
      <c r="F8" s="378">
        <f>'نفقات فعلية 2011'!D75</f>
        <v>1480.6089999999999</v>
      </c>
      <c r="G8" s="379"/>
      <c r="H8" s="380">
        <f>'مصدق 2012'!D78</f>
        <v>2811</v>
      </c>
      <c r="I8" s="381"/>
      <c r="J8" s="380">
        <f>'منقح 2012'!D79</f>
        <v>2811</v>
      </c>
      <c r="K8" s="381"/>
      <c r="L8" s="350"/>
      <c r="M8" s="351"/>
      <c r="N8" s="350"/>
      <c r="O8" s="351"/>
      <c r="P8" s="35">
        <f t="shared" si="5"/>
        <v>-100</v>
      </c>
      <c r="Q8" s="35">
        <f t="shared" si="6"/>
        <v>-100</v>
      </c>
      <c r="R8" s="7"/>
      <c r="S8" s="377"/>
    </row>
    <row r="9" spans="1:19" ht="15.75">
      <c r="A9" s="11"/>
      <c r="B9" s="10" t="s">
        <v>23</v>
      </c>
      <c r="C9" s="126">
        <f>'نفقات فعلية 2010'!E75</f>
        <v>0</v>
      </c>
      <c r="D9" s="378">
        <f>'منقح 2011'!E75</f>
        <v>0</v>
      </c>
      <c r="E9" s="379"/>
      <c r="F9" s="378">
        <f>'نفقات فعلية 2011'!E75</f>
        <v>0</v>
      </c>
      <c r="G9" s="379"/>
      <c r="H9" s="380">
        <f>'مصدق 2012'!E78</f>
        <v>0</v>
      </c>
      <c r="I9" s="381"/>
      <c r="J9" s="380">
        <f>'منقح 2012'!E79</f>
        <v>0</v>
      </c>
      <c r="K9" s="381"/>
      <c r="L9" s="350"/>
      <c r="M9" s="351"/>
      <c r="N9" s="350"/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126">
        <f>'نفقات فعلية 2010'!F75</f>
        <v>0</v>
      </c>
      <c r="D10" s="378">
        <f>'منقح 2011'!F75</f>
        <v>0</v>
      </c>
      <c r="E10" s="379"/>
      <c r="F10" s="378">
        <f>'نفقات فعلية 2011'!F75</f>
        <v>0</v>
      </c>
      <c r="G10" s="379"/>
      <c r="H10" s="380">
        <f>'مصدق 2012'!F78</f>
        <v>0</v>
      </c>
      <c r="I10" s="381"/>
      <c r="J10" s="380">
        <f>'منقح 2012'!F79</f>
        <v>0</v>
      </c>
      <c r="K10" s="381"/>
      <c r="L10" s="350"/>
      <c r="M10" s="351"/>
      <c r="N10" s="350"/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126">
        <f>'نفقات فعلية 2010'!G75</f>
        <v>0</v>
      </c>
      <c r="D11" s="378">
        <f>'منقح 2011'!G75</f>
        <v>0</v>
      </c>
      <c r="E11" s="379"/>
      <c r="F11" s="378">
        <f>'نفقات فعلية 2011'!G75</f>
        <v>0</v>
      </c>
      <c r="G11" s="379"/>
      <c r="H11" s="380">
        <f>'مصدق 2012'!G78</f>
        <v>0</v>
      </c>
      <c r="I11" s="381"/>
      <c r="J11" s="380">
        <f>'منقح 2012'!G79</f>
        <v>0</v>
      </c>
      <c r="K11" s="381"/>
      <c r="L11" s="350"/>
      <c r="M11" s="351"/>
      <c r="N11" s="350"/>
      <c r="O11" s="351"/>
      <c r="P11" s="35" t="e">
        <f t="shared" si="5"/>
        <v>#DIV/0!</v>
      </c>
      <c r="Q11" s="35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126">
        <f>'نفقات فعلية 2010'!H75</f>
        <v>0</v>
      </c>
      <c r="D12" s="378">
        <f>'منقح 2011'!H75</f>
        <v>0</v>
      </c>
      <c r="E12" s="379"/>
      <c r="F12" s="378">
        <f>'نفقات فعلية 2011'!H75</f>
        <v>0</v>
      </c>
      <c r="G12" s="379"/>
      <c r="H12" s="380">
        <f>'مصدق 2012'!H78</f>
        <v>0</v>
      </c>
      <c r="I12" s="381"/>
      <c r="J12" s="380">
        <f>'منقح 2012'!H79</f>
        <v>0</v>
      </c>
      <c r="K12" s="381"/>
      <c r="L12" s="350"/>
      <c r="M12" s="351"/>
      <c r="N12" s="350"/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126">
        <f>'نفقات فعلية 2010'!I75</f>
        <v>86.55</v>
      </c>
      <c r="D13" s="378">
        <f>'منقح 2011'!I75</f>
        <v>225</v>
      </c>
      <c r="E13" s="379"/>
      <c r="F13" s="378">
        <f>'نفقات فعلية 2011'!I75</f>
        <v>197.94800000000001</v>
      </c>
      <c r="G13" s="379"/>
      <c r="H13" s="380">
        <f>'مصدق 2012'!I78</f>
        <v>100</v>
      </c>
      <c r="I13" s="381"/>
      <c r="J13" s="380">
        <f>'منقح 2012'!I79</f>
        <v>100</v>
      </c>
      <c r="K13" s="381"/>
      <c r="L13" s="350"/>
      <c r="M13" s="351"/>
      <c r="N13" s="350"/>
      <c r="O13" s="351"/>
      <c r="P13" s="35">
        <f t="shared" si="5"/>
        <v>-100</v>
      </c>
      <c r="Q13" s="35">
        <f t="shared" si="6"/>
        <v>-100</v>
      </c>
      <c r="R13" s="7"/>
      <c r="S13" s="377"/>
    </row>
    <row r="14" spans="1:19" ht="15.75">
      <c r="A14" s="11"/>
      <c r="B14" s="12" t="s">
        <v>28</v>
      </c>
      <c r="C14" s="126">
        <f>'نفقات فعلية 2010'!J75</f>
        <v>3283.0529999999999</v>
      </c>
      <c r="D14" s="378">
        <f>'منقح 2011'!J75</f>
        <v>1156.75</v>
      </c>
      <c r="E14" s="379"/>
      <c r="F14" s="378">
        <f>'نفقات فعلية 2011'!J75</f>
        <v>31.047999999999998</v>
      </c>
      <c r="G14" s="379"/>
      <c r="H14" s="380">
        <f>'مصدق 2012'!J78</f>
        <v>102</v>
      </c>
      <c r="I14" s="381"/>
      <c r="J14" s="380">
        <f>'منقح 2012'!J79</f>
        <v>102</v>
      </c>
      <c r="K14" s="381"/>
      <c r="L14" s="350"/>
      <c r="M14" s="351"/>
      <c r="N14" s="350"/>
      <c r="O14" s="351"/>
      <c r="P14" s="35">
        <f t="shared" si="5"/>
        <v>-100</v>
      </c>
      <c r="Q14" s="35">
        <f t="shared" si="6"/>
        <v>-100</v>
      </c>
      <c r="R14" s="7"/>
      <c r="S14" s="377"/>
    </row>
    <row r="15" spans="1:19" ht="15.75">
      <c r="A15" s="5" t="s">
        <v>29</v>
      </c>
      <c r="B15" s="13" t="s">
        <v>30</v>
      </c>
      <c r="C15" s="125">
        <f>'نفقات فعلية 2010'!N75</f>
        <v>34.700000000000003</v>
      </c>
      <c r="D15" s="382">
        <f>'منقح 2011'!N75</f>
        <v>0</v>
      </c>
      <c r="E15" s="383"/>
      <c r="F15" s="382">
        <f>'نفقات فعلية 2011'!N75</f>
        <v>0</v>
      </c>
      <c r="G15" s="383"/>
      <c r="H15" s="396">
        <f>'مصدق 2012'!N78</f>
        <v>0</v>
      </c>
      <c r="I15" s="397"/>
      <c r="J15" s="396">
        <f>'منقح 2012'!N79</f>
        <v>0</v>
      </c>
      <c r="K15" s="397"/>
      <c r="L15" s="365"/>
      <c r="M15" s="366"/>
      <c r="N15" s="365"/>
      <c r="O15" s="366"/>
      <c r="P15" s="35" t="e">
        <f t="shared" si="5"/>
        <v>#DIV/0!</v>
      </c>
      <c r="Q15" s="35" t="e">
        <f t="shared" si="6"/>
        <v>#DIV/0!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22899.688000000002</v>
      </c>
      <c r="D16" s="411">
        <f>D6+D15</f>
        <v>25193.076000000001</v>
      </c>
      <c r="E16" s="412"/>
      <c r="F16" s="411">
        <f t="shared" ref="F16" si="7">F6+F15</f>
        <v>20681.923999999999</v>
      </c>
      <c r="G16" s="412"/>
      <c r="H16" s="411">
        <f>H6+H15</f>
        <v>21039.133999999998</v>
      </c>
      <c r="I16" s="412"/>
      <c r="J16" s="411">
        <f t="shared" ref="J16" si="8">J6+J15</f>
        <v>20244.866999999998</v>
      </c>
      <c r="K16" s="412"/>
      <c r="L16" s="413">
        <f t="shared" ref="L16" si="9">L6+L15</f>
        <v>0</v>
      </c>
      <c r="M16" s="414"/>
      <c r="N16" s="413">
        <f>N6+N15</f>
        <v>0</v>
      </c>
      <c r="O16" s="414"/>
      <c r="P16" s="35">
        <f t="shared" si="5"/>
        <v>-100</v>
      </c>
      <c r="Q16" s="35">
        <f t="shared" si="6"/>
        <v>-100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23"/>
      <c r="N18" s="123"/>
      <c r="O18" s="123"/>
      <c r="P18" s="123"/>
      <c r="Q18" s="367"/>
      <c r="R18" s="123"/>
      <c r="S18" s="123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23"/>
      <c r="N19" s="123"/>
      <c r="O19" s="123"/>
      <c r="P19" s="123"/>
      <c r="Q19" s="367"/>
      <c r="R19" s="123"/>
      <c r="S19" s="123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24" t="s">
        <v>40</v>
      </c>
      <c r="M20" s="123"/>
      <c r="N20" s="26"/>
      <c r="O20" s="26"/>
      <c r="P20" s="26"/>
      <c r="Q20" s="25"/>
      <c r="R20" s="123"/>
      <c r="S20" s="123"/>
    </row>
    <row r="21" spans="1:19" ht="15.75">
      <c r="A21" s="15" t="s">
        <v>19</v>
      </c>
      <c r="B21" s="343" t="s">
        <v>41</v>
      </c>
      <c r="C21" s="344"/>
      <c r="D21" s="348">
        <f>'ايراد فعلي 2010'!C75</f>
        <v>84.840999999999994</v>
      </c>
      <c r="E21" s="349"/>
      <c r="F21" s="350">
        <f>ايرادفعلي2011!C75</f>
        <v>83.884</v>
      </c>
      <c r="G21" s="351"/>
      <c r="H21" s="350">
        <f>مخطط2012!C75</f>
        <v>85</v>
      </c>
      <c r="I21" s="351"/>
      <c r="J21" s="334"/>
      <c r="K21" s="335"/>
      <c r="L21" s="36">
        <f>(J21/H21-1)*100</f>
        <v>-100</v>
      </c>
      <c r="M21" s="12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2010'!D75</f>
        <v>0</v>
      </c>
      <c r="E22" s="349"/>
      <c r="F22" s="350">
        <f>ايرادفعلي2011!D75</f>
        <v>0</v>
      </c>
      <c r="G22" s="351"/>
      <c r="H22" s="350">
        <f>مخطط2012!D75</f>
        <v>0</v>
      </c>
      <c r="I22" s="351"/>
      <c r="J22" s="334"/>
      <c r="K22" s="335"/>
      <c r="L22" s="36" t="e">
        <f t="shared" ref="L22:L26" si="10">(J22/H22-1)*100</f>
        <v>#DIV/0!</v>
      </c>
      <c r="M22" s="12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2010'!E75</f>
        <v>0</v>
      </c>
      <c r="E23" s="349"/>
      <c r="F23" s="350">
        <f>ايرادفعلي2011!E75</f>
        <v>0</v>
      </c>
      <c r="G23" s="351"/>
      <c r="H23" s="350">
        <f>مخطط2012!E75</f>
        <v>0</v>
      </c>
      <c r="I23" s="351"/>
      <c r="J23" s="334"/>
      <c r="K23" s="335"/>
      <c r="L23" s="36" t="e">
        <f t="shared" si="10"/>
        <v>#DIV/0!</v>
      </c>
      <c r="M23" s="12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2010'!F75</f>
        <v>7.843</v>
      </c>
      <c r="E24" s="349"/>
      <c r="F24" s="350">
        <f>ايرادفعلي2011!F75</f>
        <v>468.72699999999998</v>
      </c>
      <c r="G24" s="351"/>
      <c r="H24" s="350">
        <f>مخطط2012!F75</f>
        <v>9</v>
      </c>
      <c r="I24" s="351"/>
      <c r="J24" s="334"/>
      <c r="K24" s="335"/>
      <c r="L24" s="36">
        <f t="shared" si="10"/>
        <v>-100</v>
      </c>
      <c r="M24" s="12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2010'!G75</f>
        <v>0</v>
      </c>
      <c r="E25" s="349"/>
      <c r="F25" s="350">
        <f>ايرادفعلي2011!G75</f>
        <v>0</v>
      </c>
      <c r="G25" s="351"/>
      <c r="H25" s="350">
        <f>مخطط2012!G75</f>
        <v>0</v>
      </c>
      <c r="I25" s="351"/>
      <c r="J25" s="334"/>
      <c r="K25" s="335"/>
      <c r="L25" s="36" t="e">
        <f t="shared" si="10"/>
        <v>#DIV/0!</v>
      </c>
      <c r="M25" s="123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92.683999999999997</v>
      </c>
      <c r="E26" s="427"/>
      <c r="F26" s="426">
        <f>SUM(F21:G25)</f>
        <v>552.61099999999999</v>
      </c>
      <c r="G26" s="427"/>
      <c r="H26" s="426">
        <f>SUM(H21:I25)</f>
        <v>94</v>
      </c>
      <c r="I26" s="427"/>
      <c r="J26" s="426">
        <f>SUM(J21:K25)</f>
        <v>0</v>
      </c>
      <c r="K26" s="427"/>
      <c r="L26" s="36">
        <f t="shared" si="10"/>
        <v>-100</v>
      </c>
      <c r="M26" s="123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64</v>
      </c>
      <c r="B28" s="418"/>
      <c r="C28" s="419"/>
      <c r="D28" s="180" t="s">
        <v>50</v>
      </c>
      <c r="E28" s="180" t="s">
        <v>51</v>
      </c>
      <c r="F28" s="180" t="s">
        <v>52</v>
      </c>
      <c r="G28" s="180" t="s">
        <v>53</v>
      </c>
      <c r="H28" s="180" t="s">
        <v>54</v>
      </c>
      <c r="I28" s="180" t="s">
        <v>55</v>
      </c>
      <c r="J28" s="180" t="s">
        <v>56</v>
      </c>
      <c r="K28" s="180" t="s">
        <v>57</v>
      </c>
      <c r="L28" s="180" t="s">
        <v>58</v>
      </c>
      <c r="M28" s="180" t="s">
        <v>59</v>
      </c>
      <c r="N28" s="180" t="s">
        <v>60</v>
      </c>
      <c r="O28" s="180" t="s">
        <v>61</v>
      </c>
      <c r="P28" s="139" t="s">
        <v>62</v>
      </c>
      <c r="Q28" s="17"/>
      <c r="R28" s="22"/>
      <c r="S28" s="1"/>
    </row>
    <row r="29" spans="1:19" ht="15.75">
      <c r="A29" s="420"/>
      <c r="B29" s="421"/>
      <c r="C29" s="422"/>
      <c r="D29" s="153">
        <v>60</v>
      </c>
      <c r="E29" s="153">
        <v>0</v>
      </c>
      <c r="F29" s="153">
        <v>0</v>
      </c>
      <c r="G29" s="153">
        <v>3</v>
      </c>
      <c r="H29" s="153">
        <v>4</v>
      </c>
      <c r="I29" s="153">
        <v>16</v>
      </c>
      <c r="J29" s="153">
        <v>18</v>
      </c>
      <c r="K29" s="153">
        <v>107</v>
      </c>
      <c r="L29" s="153">
        <v>144</v>
      </c>
      <c r="M29" s="153">
        <v>110</v>
      </c>
      <c r="N29" s="153">
        <v>242</v>
      </c>
      <c r="O29" s="153">
        <v>403</v>
      </c>
      <c r="P29" s="162">
        <f>SUM(D29:O29)</f>
        <v>1107</v>
      </c>
      <c r="Q29" s="31"/>
      <c r="R29" s="23"/>
      <c r="S29" s="1"/>
    </row>
    <row r="30" spans="1:19" ht="15">
      <c r="A30" s="21"/>
      <c r="B30" s="21"/>
      <c r="C30" s="22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20"/>
      <c r="R30" s="23"/>
      <c r="S30" s="1"/>
    </row>
    <row r="31" spans="1:19">
      <c r="A31" s="417" t="s">
        <v>282</v>
      </c>
      <c r="B31" s="418"/>
      <c r="C31" s="419"/>
      <c r="D31" s="137" t="s">
        <v>50</v>
      </c>
      <c r="E31" s="137" t="s">
        <v>51</v>
      </c>
      <c r="F31" s="137" t="s">
        <v>52</v>
      </c>
      <c r="G31" s="137" t="s">
        <v>53</v>
      </c>
      <c r="H31" s="137" t="s">
        <v>54</v>
      </c>
      <c r="I31" s="137" t="s">
        <v>55</v>
      </c>
      <c r="J31" s="137" t="s">
        <v>56</v>
      </c>
      <c r="K31" s="137" t="s">
        <v>57</v>
      </c>
      <c r="L31" s="137" t="s">
        <v>58</v>
      </c>
      <c r="M31" s="137" t="s">
        <v>59</v>
      </c>
      <c r="N31" s="137" t="s">
        <v>60</v>
      </c>
      <c r="O31" s="137" t="s">
        <v>61</v>
      </c>
      <c r="P31" s="139" t="s">
        <v>62</v>
      </c>
      <c r="Q31" s="17"/>
      <c r="R31" s="22"/>
      <c r="S31" s="1"/>
    </row>
    <row r="32" spans="1:19" ht="15.75">
      <c r="A32" s="420"/>
      <c r="B32" s="421"/>
      <c r="C32" s="422"/>
      <c r="D32" s="153">
        <v>60</v>
      </c>
      <c r="E32" s="153">
        <v>0</v>
      </c>
      <c r="F32" s="153">
        <v>1</v>
      </c>
      <c r="G32" s="153">
        <v>7</v>
      </c>
      <c r="H32" s="153">
        <v>7</v>
      </c>
      <c r="I32" s="153">
        <v>36</v>
      </c>
      <c r="J32" s="153">
        <v>33</v>
      </c>
      <c r="K32" s="153">
        <v>113</v>
      </c>
      <c r="L32" s="153">
        <v>103</v>
      </c>
      <c r="M32" s="153">
        <v>149</v>
      </c>
      <c r="N32" s="153">
        <v>287</v>
      </c>
      <c r="O32" s="153">
        <v>212</v>
      </c>
      <c r="P32" s="141">
        <f>SUM(D32:O32)</f>
        <v>1008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9"/>
      <c r="Q35" s="31">
        <v>91</v>
      </c>
      <c r="R35" s="1"/>
      <c r="S35" s="24"/>
    </row>
  </sheetData>
  <sheetProtection password="CC06" sheet="1" objects="1" scenarios="1"/>
  <mergeCells count="141"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71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3" workbookViewId="0">
      <selection activeCell="O35" sqref="O35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247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32"/>
      <c r="S3" s="132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32"/>
      <c r="S4" s="132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32"/>
      <c r="S5" s="132"/>
    </row>
    <row r="6" spans="1:19" ht="15.75">
      <c r="A6" s="5" t="s">
        <v>19</v>
      </c>
      <c r="B6" s="6" t="s">
        <v>20</v>
      </c>
      <c r="C6" s="37">
        <f>SUM(C7:C14)</f>
        <v>0</v>
      </c>
      <c r="D6" s="411">
        <f>SUM(D7:E14)</f>
        <v>0</v>
      </c>
      <c r="E6" s="412"/>
      <c r="F6" s="411">
        <f t="shared" ref="F6" si="0">SUM(F7:G14)</f>
        <v>0</v>
      </c>
      <c r="G6" s="412"/>
      <c r="H6" s="411">
        <f t="shared" ref="H6" si="1">SUM(H7:I14)</f>
        <v>1814.2649999999999</v>
      </c>
      <c r="I6" s="412"/>
      <c r="J6" s="411">
        <f t="shared" ref="J6" si="2">SUM(J7:K14)</f>
        <v>1899.117</v>
      </c>
      <c r="K6" s="412"/>
      <c r="L6" s="413">
        <f t="shared" ref="L6" si="3">SUM(L7:M14)</f>
        <v>2232.547</v>
      </c>
      <c r="M6" s="414"/>
      <c r="N6" s="413">
        <f t="shared" ref="N6" si="4">SUM(N7:O14)</f>
        <v>1850</v>
      </c>
      <c r="O6" s="414"/>
      <c r="P6" s="35">
        <f>(N6/H6-1)*100</f>
        <v>1.9696681576285791</v>
      </c>
      <c r="Q6" s="35">
        <f>(N6/J6-1)*100</f>
        <v>-2.5863072154058919</v>
      </c>
      <c r="R6" s="7"/>
      <c r="S6" s="8"/>
    </row>
    <row r="7" spans="1:19" ht="15.75">
      <c r="A7" s="9"/>
      <c r="B7" s="10" t="s">
        <v>21</v>
      </c>
      <c r="C7" s="218">
        <f>'نفقات فعلية 2010'!C76</f>
        <v>0</v>
      </c>
      <c r="D7" s="378">
        <f>'منقح 2011'!C76</f>
        <v>0</v>
      </c>
      <c r="E7" s="379"/>
      <c r="F7" s="378">
        <f>'نفقات فعلية 2011'!C76</f>
        <v>0</v>
      </c>
      <c r="G7" s="379"/>
      <c r="H7" s="380">
        <f>'مصدق 2012'!C79</f>
        <v>1307.896</v>
      </c>
      <c r="I7" s="381"/>
      <c r="J7" s="380">
        <f>'منقح 2012'!C80</f>
        <v>1392.748</v>
      </c>
      <c r="K7" s="381"/>
      <c r="L7" s="350">
        <f>'مقترح 2013'!C79</f>
        <v>1484.538</v>
      </c>
      <c r="M7" s="351"/>
      <c r="N7" s="429">
        <f>متفق2013!C79</f>
        <v>1320</v>
      </c>
      <c r="O7" s="351"/>
      <c r="P7" s="35">
        <f t="shared" ref="P7:P16" si="5">(N7/H7-1)*100</f>
        <v>0.92545584664225355</v>
      </c>
      <c r="Q7" s="35">
        <f t="shared" ref="Q7:Q16" si="6">(N7/J7-1)*100</f>
        <v>-5.2233426291044776</v>
      </c>
      <c r="R7" s="7"/>
      <c r="S7" s="377"/>
    </row>
    <row r="8" spans="1:19" ht="15.75">
      <c r="A8" s="11"/>
      <c r="B8" s="10" t="s">
        <v>22</v>
      </c>
      <c r="C8" s="218">
        <f>'نفقات فعلية 2010'!D76</f>
        <v>0</v>
      </c>
      <c r="D8" s="378">
        <f>'منقح 2011'!D76</f>
        <v>0</v>
      </c>
      <c r="E8" s="379"/>
      <c r="F8" s="378">
        <f>'نفقات فعلية 2011'!D76</f>
        <v>0</v>
      </c>
      <c r="G8" s="379"/>
      <c r="H8" s="380">
        <f>'مصدق 2012'!D79</f>
        <v>370.00900000000001</v>
      </c>
      <c r="I8" s="381"/>
      <c r="J8" s="380">
        <f>'منقح 2012'!D80</f>
        <v>370.00900000000001</v>
      </c>
      <c r="K8" s="381"/>
      <c r="L8" s="350">
        <f>'مقترح 2013'!D79</f>
        <v>572.00900000000001</v>
      </c>
      <c r="M8" s="351"/>
      <c r="N8" s="429">
        <f>متفق2013!D79</f>
        <v>394</v>
      </c>
      <c r="O8" s="351"/>
      <c r="P8" s="35">
        <f t="shared" si="5"/>
        <v>6.4838963376566472</v>
      </c>
      <c r="Q8" s="35">
        <f t="shared" si="6"/>
        <v>6.4838963376566472</v>
      </c>
      <c r="R8" s="7"/>
      <c r="S8" s="377"/>
    </row>
    <row r="9" spans="1:19" ht="15.75">
      <c r="A9" s="11"/>
      <c r="B9" s="10" t="s">
        <v>23</v>
      </c>
      <c r="C9" s="218">
        <f>'نفقات فعلية 2010'!E76</f>
        <v>0</v>
      </c>
      <c r="D9" s="378">
        <f>'منقح 2011'!E76</f>
        <v>0</v>
      </c>
      <c r="E9" s="379"/>
      <c r="F9" s="378">
        <f>'نفقات فعلية 2011'!E76</f>
        <v>0</v>
      </c>
      <c r="G9" s="379"/>
      <c r="H9" s="380">
        <f>'مصدق 2012'!E79</f>
        <v>0</v>
      </c>
      <c r="I9" s="381"/>
      <c r="J9" s="380">
        <f>'منقح 2012'!E80</f>
        <v>0</v>
      </c>
      <c r="K9" s="381"/>
      <c r="L9" s="350">
        <f>'مقترح 2013'!E79</f>
        <v>0</v>
      </c>
      <c r="M9" s="351"/>
      <c r="N9" s="429">
        <f>متفق2013!E79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218">
        <f>'نفقات فعلية 2010'!F76</f>
        <v>0</v>
      </c>
      <c r="D10" s="378">
        <f>'منقح 2011'!F76</f>
        <v>0</v>
      </c>
      <c r="E10" s="379"/>
      <c r="F10" s="378">
        <f>'نفقات فعلية 2011'!F76</f>
        <v>0</v>
      </c>
      <c r="G10" s="379"/>
      <c r="H10" s="380">
        <f>'مصدق 2012'!F79</f>
        <v>0</v>
      </c>
      <c r="I10" s="381"/>
      <c r="J10" s="380">
        <f>'منقح 2012'!F80</f>
        <v>0</v>
      </c>
      <c r="K10" s="381"/>
      <c r="L10" s="350">
        <f>'مقترح 2013'!F79</f>
        <v>0</v>
      </c>
      <c r="M10" s="351"/>
      <c r="N10" s="429">
        <f>متفق2013!F79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218">
        <f>'نفقات فعلية 2010'!G76</f>
        <v>0</v>
      </c>
      <c r="D11" s="378">
        <f>'منقح 2011'!G76</f>
        <v>0</v>
      </c>
      <c r="E11" s="379"/>
      <c r="F11" s="378">
        <f>'نفقات فعلية 2011'!G76</f>
        <v>0</v>
      </c>
      <c r="G11" s="379"/>
      <c r="H11" s="380">
        <f>'مصدق 2012'!G79</f>
        <v>0</v>
      </c>
      <c r="I11" s="381"/>
      <c r="J11" s="380">
        <f>'منقح 2012'!G80</f>
        <v>0</v>
      </c>
      <c r="K11" s="381"/>
      <c r="L11" s="350">
        <f>'مقترح 2013'!G79</f>
        <v>0</v>
      </c>
      <c r="M11" s="351"/>
      <c r="N11" s="429">
        <f>متفق2013!G79</f>
        <v>0</v>
      </c>
      <c r="O11" s="351"/>
      <c r="P11" s="35" t="e">
        <f t="shared" si="5"/>
        <v>#DIV/0!</v>
      </c>
      <c r="Q11" s="35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218">
        <f>'نفقات فعلية 2010'!H76</f>
        <v>0</v>
      </c>
      <c r="D12" s="378">
        <f>'منقح 2011'!H76</f>
        <v>0</v>
      </c>
      <c r="E12" s="379"/>
      <c r="F12" s="378">
        <f>'نفقات فعلية 2011'!H76</f>
        <v>0</v>
      </c>
      <c r="G12" s="379"/>
      <c r="H12" s="380">
        <f>'مصدق 2012'!H79</f>
        <v>0</v>
      </c>
      <c r="I12" s="381"/>
      <c r="J12" s="380">
        <f>'منقح 2012'!H80</f>
        <v>0</v>
      </c>
      <c r="K12" s="381"/>
      <c r="L12" s="350">
        <f>'مقترح 2013'!H79</f>
        <v>0</v>
      </c>
      <c r="M12" s="351"/>
      <c r="N12" s="429">
        <f>متفق2013!H79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218">
        <f>'نفقات فعلية 2010'!I76</f>
        <v>0</v>
      </c>
      <c r="D13" s="378">
        <f>'منقح 2011'!I76</f>
        <v>0</v>
      </c>
      <c r="E13" s="379"/>
      <c r="F13" s="378">
        <f>'نفقات فعلية 2011'!I76</f>
        <v>0</v>
      </c>
      <c r="G13" s="379"/>
      <c r="H13" s="380">
        <f>'مصدق 2012'!I79</f>
        <v>23</v>
      </c>
      <c r="I13" s="381"/>
      <c r="J13" s="380">
        <f>'منقح 2012'!I80</f>
        <v>23</v>
      </c>
      <c r="K13" s="381"/>
      <c r="L13" s="350">
        <f>'مقترح 2013'!I79</f>
        <v>35</v>
      </c>
      <c r="M13" s="351"/>
      <c r="N13" s="429">
        <f>متفق2013!I79</f>
        <v>23</v>
      </c>
      <c r="O13" s="351"/>
      <c r="P13" s="35">
        <f t="shared" si="5"/>
        <v>0</v>
      </c>
      <c r="Q13" s="35">
        <f t="shared" si="6"/>
        <v>0</v>
      </c>
      <c r="R13" s="7"/>
      <c r="S13" s="377"/>
    </row>
    <row r="14" spans="1:19" ht="15.75">
      <c r="A14" s="11"/>
      <c r="B14" s="12" t="s">
        <v>28</v>
      </c>
      <c r="C14" s="218">
        <f>'نفقات فعلية 2010'!J76</f>
        <v>0</v>
      </c>
      <c r="D14" s="378">
        <f>'منقح 2011'!J76</f>
        <v>0</v>
      </c>
      <c r="E14" s="379"/>
      <c r="F14" s="378">
        <f>'نفقات فعلية 2011'!J76</f>
        <v>0</v>
      </c>
      <c r="G14" s="379"/>
      <c r="H14" s="380">
        <f>'مصدق 2012'!J79</f>
        <v>113.36</v>
      </c>
      <c r="I14" s="381"/>
      <c r="J14" s="380">
        <f>'منقح 2012'!J80</f>
        <v>113.36</v>
      </c>
      <c r="K14" s="381"/>
      <c r="L14" s="350">
        <f>'مقترح 2013'!J79</f>
        <v>141</v>
      </c>
      <c r="M14" s="351"/>
      <c r="N14" s="429">
        <f>متفق2013!J79</f>
        <v>113</v>
      </c>
      <c r="O14" s="351"/>
      <c r="P14" s="35">
        <f t="shared" si="5"/>
        <v>-0.31757233592095702</v>
      </c>
      <c r="Q14" s="35">
        <f t="shared" si="6"/>
        <v>-0.31757233592095702</v>
      </c>
      <c r="R14" s="7"/>
      <c r="S14" s="377"/>
    </row>
    <row r="15" spans="1:19" ht="15.75">
      <c r="A15" s="5" t="s">
        <v>29</v>
      </c>
      <c r="B15" s="13" t="s">
        <v>30</v>
      </c>
      <c r="C15" s="219">
        <f>'نفقات فعلية 2010'!N76</f>
        <v>0</v>
      </c>
      <c r="D15" s="382">
        <f>'منقح 2011'!N76</f>
        <v>0</v>
      </c>
      <c r="E15" s="383"/>
      <c r="F15" s="382">
        <f>'نفقات فعلية 2011'!N76</f>
        <v>0</v>
      </c>
      <c r="G15" s="383"/>
      <c r="H15" s="396">
        <f>'مصدق 2012'!N79</f>
        <v>0</v>
      </c>
      <c r="I15" s="397"/>
      <c r="J15" s="396">
        <f>'منقح 2012'!N80</f>
        <v>0</v>
      </c>
      <c r="K15" s="397"/>
      <c r="L15" s="365">
        <f>'مقترح 2013'!N79</f>
        <v>0</v>
      </c>
      <c r="M15" s="366"/>
      <c r="N15" s="428">
        <f>متفق2013!N79</f>
        <v>0</v>
      </c>
      <c r="O15" s="366"/>
      <c r="P15" s="35" t="e">
        <f t="shared" si="5"/>
        <v>#DIV/0!</v>
      </c>
      <c r="Q15" s="35" t="e">
        <f t="shared" si="6"/>
        <v>#DIV/0!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0</v>
      </c>
      <c r="D16" s="411">
        <f>D6+D15</f>
        <v>0</v>
      </c>
      <c r="E16" s="412"/>
      <c r="F16" s="411">
        <f t="shared" ref="F16" si="7">F6+F15</f>
        <v>0</v>
      </c>
      <c r="G16" s="412"/>
      <c r="H16" s="411">
        <f>H6+H15</f>
        <v>1814.2649999999999</v>
      </c>
      <c r="I16" s="412"/>
      <c r="J16" s="411">
        <f t="shared" ref="J16" si="8">J6+J15</f>
        <v>1899.117</v>
      </c>
      <c r="K16" s="412"/>
      <c r="L16" s="413">
        <f t="shared" ref="L16" si="9">L6+L15</f>
        <v>2232.547</v>
      </c>
      <c r="M16" s="414"/>
      <c r="N16" s="413">
        <f>N6+N15</f>
        <v>1850</v>
      </c>
      <c r="O16" s="414"/>
      <c r="P16" s="35">
        <f t="shared" si="5"/>
        <v>1.9696681576285791</v>
      </c>
      <c r="Q16" s="35">
        <f t="shared" si="6"/>
        <v>-2.5863072154058919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32"/>
      <c r="N18" s="132"/>
      <c r="O18" s="132"/>
      <c r="P18" s="132"/>
      <c r="Q18" s="367"/>
      <c r="R18" s="132"/>
      <c r="S18" s="132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32"/>
      <c r="N19" s="132"/>
      <c r="O19" s="132"/>
      <c r="P19" s="132"/>
      <c r="Q19" s="367"/>
      <c r="R19" s="132"/>
      <c r="S19" s="132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33" t="s">
        <v>40</v>
      </c>
      <c r="M20" s="132"/>
      <c r="N20" s="26"/>
      <c r="O20" s="26"/>
      <c r="P20" s="26"/>
      <c r="Q20" s="25"/>
      <c r="R20" s="132"/>
      <c r="S20" s="132"/>
    </row>
    <row r="21" spans="1:19" ht="15.75">
      <c r="A21" s="15" t="s">
        <v>19</v>
      </c>
      <c r="B21" s="343" t="s">
        <v>41</v>
      </c>
      <c r="C21" s="344"/>
      <c r="D21" s="348">
        <f>'ايراد فعلي 2010'!C76</f>
        <v>0</v>
      </c>
      <c r="E21" s="349"/>
      <c r="F21" s="350">
        <f>ايرادفعلي2011!C76</f>
        <v>0</v>
      </c>
      <c r="G21" s="351"/>
      <c r="H21" s="350">
        <f>مخطط2012!C76</f>
        <v>0</v>
      </c>
      <c r="I21" s="351"/>
      <c r="J21" s="334">
        <f>مخطط2013!C79</f>
        <v>7</v>
      </c>
      <c r="K21" s="335"/>
      <c r="L21" s="36" t="e">
        <f>(J21/H21-1)*100</f>
        <v>#DIV/0!</v>
      </c>
      <c r="M21" s="132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2010'!D76</f>
        <v>0</v>
      </c>
      <c r="E22" s="349"/>
      <c r="F22" s="350">
        <f>ايرادفعلي2011!D76</f>
        <v>0</v>
      </c>
      <c r="G22" s="351"/>
      <c r="H22" s="350">
        <f>مخطط2012!D76</f>
        <v>0</v>
      </c>
      <c r="I22" s="351"/>
      <c r="J22" s="334">
        <f>مخطط2013!D79</f>
        <v>0</v>
      </c>
      <c r="K22" s="335"/>
      <c r="L22" s="36" t="e">
        <f t="shared" ref="L22:L26" si="10">(J22/H22-1)*100</f>
        <v>#DIV/0!</v>
      </c>
      <c r="M22" s="132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2010'!E76</f>
        <v>0</v>
      </c>
      <c r="E23" s="349"/>
      <c r="F23" s="350">
        <f>ايرادفعلي2011!E76</f>
        <v>0</v>
      </c>
      <c r="G23" s="351"/>
      <c r="H23" s="350">
        <f>مخطط2012!E76</f>
        <v>0</v>
      </c>
      <c r="I23" s="351"/>
      <c r="J23" s="334">
        <f>مخطط2013!E79</f>
        <v>0</v>
      </c>
      <c r="K23" s="335"/>
      <c r="L23" s="36" t="e">
        <f t="shared" si="10"/>
        <v>#DIV/0!</v>
      </c>
      <c r="M23" s="132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2010'!F76</f>
        <v>0</v>
      </c>
      <c r="E24" s="349"/>
      <c r="F24" s="350">
        <f>ايرادفعلي2011!F76</f>
        <v>0</v>
      </c>
      <c r="G24" s="351"/>
      <c r="H24" s="350">
        <f>مخطط2012!F76</f>
        <v>0</v>
      </c>
      <c r="I24" s="351"/>
      <c r="J24" s="334">
        <f>مخطط2013!F79</f>
        <v>0</v>
      </c>
      <c r="K24" s="335"/>
      <c r="L24" s="36" t="e">
        <f t="shared" si="10"/>
        <v>#DIV/0!</v>
      </c>
      <c r="M24" s="132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2010'!G76</f>
        <v>0</v>
      </c>
      <c r="E25" s="349"/>
      <c r="F25" s="350">
        <f>ايرادفعلي2011!G76</f>
        <v>0</v>
      </c>
      <c r="G25" s="351"/>
      <c r="H25" s="350">
        <f>مخطط2012!G76</f>
        <v>0</v>
      </c>
      <c r="I25" s="351"/>
      <c r="J25" s="334">
        <f>مخطط2013!G79</f>
        <v>0</v>
      </c>
      <c r="K25" s="335"/>
      <c r="L25" s="36" t="e">
        <f t="shared" si="10"/>
        <v>#DIV/0!</v>
      </c>
      <c r="M25" s="132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0</v>
      </c>
      <c r="E26" s="427"/>
      <c r="F26" s="426">
        <f>SUM(F21:G25)</f>
        <v>0</v>
      </c>
      <c r="G26" s="427"/>
      <c r="H26" s="426">
        <f>SUM(H21:I25)</f>
        <v>0</v>
      </c>
      <c r="I26" s="427"/>
      <c r="J26" s="426">
        <f>SUM(J21:K25)</f>
        <v>7</v>
      </c>
      <c r="K26" s="427"/>
      <c r="L26" s="36" t="e">
        <f t="shared" si="10"/>
        <v>#DIV/0!</v>
      </c>
      <c r="M26" s="132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284</v>
      </c>
      <c r="B28" s="440"/>
      <c r="C28" s="441"/>
      <c r="D28" s="16" t="s">
        <v>50</v>
      </c>
      <c r="E28" s="16" t="s">
        <v>51</v>
      </c>
      <c r="F28" s="16" t="s">
        <v>52</v>
      </c>
      <c r="G28" s="16" t="s">
        <v>53</v>
      </c>
      <c r="H28" s="16" t="s">
        <v>54</v>
      </c>
      <c r="I28" s="16" t="s">
        <v>55</v>
      </c>
      <c r="J28" s="16" t="s">
        <v>56</v>
      </c>
      <c r="K28" s="16" t="s">
        <v>57</v>
      </c>
      <c r="L28" s="16" t="s">
        <v>58</v>
      </c>
      <c r="M28" s="16" t="s">
        <v>59</v>
      </c>
      <c r="N28" s="16" t="s">
        <v>60</v>
      </c>
      <c r="O28" s="16" t="s">
        <v>61</v>
      </c>
      <c r="P28" s="29" t="s">
        <v>62</v>
      </c>
      <c r="Q28" s="17"/>
      <c r="R28" s="22"/>
      <c r="S28" s="1"/>
    </row>
    <row r="29" spans="1:19">
      <c r="A29" s="442"/>
      <c r="B29" s="443"/>
      <c r="C29" s="444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9"/>
      <c r="O29" s="19"/>
      <c r="P29" s="30">
        <f>SUM(D29:O29)</f>
        <v>0</v>
      </c>
      <c r="Q29" s="31"/>
      <c r="R29" s="23"/>
      <c r="S29" s="1"/>
    </row>
    <row r="30" spans="1:19">
      <c r="A30" s="21"/>
      <c r="B30" s="21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33"/>
      <c r="O30" s="33"/>
      <c r="P30" s="23"/>
      <c r="Q30" s="20"/>
      <c r="R30" s="23"/>
      <c r="S30" s="1"/>
    </row>
    <row r="31" spans="1:19">
      <c r="A31" s="417" t="s">
        <v>282</v>
      </c>
      <c r="B31" s="418"/>
      <c r="C31" s="419"/>
      <c r="D31" s="16" t="s">
        <v>50</v>
      </c>
      <c r="E31" s="16" t="s">
        <v>51</v>
      </c>
      <c r="F31" s="16" t="s">
        <v>52</v>
      </c>
      <c r="G31" s="16" t="s">
        <v>53</v>
      </c>
      <c r="H31" s="16" t="s">
        <v>54</v>
      </c>
      <c r="I31" s="16" t="s">
        <v>55</v>
      </c>
      <c r="J31" s="16" t="s">
        <v>56</v>
      </c>
      <c r="K31" s="16" t="s">
        <v>57</v>
      </c>
      <c r="L31" s="16" t="s">
        <v>58</v>
      </c>
      <c r="M31" s="16" t="s">
        <v>59</v>
      </c>
      <c r="N31" s="16" t="s">
        <v>60</v>
      </c>
      <c r="O31" s="16" t="s">
        <v>61</v>
      </c>
      <c r="P31" s="29" t="s">
        <v>62</v>
      </c>
      <c r="Q31" s="17"/>
      <c r="R31" s="22"/>
      <c r="S31" s="1"/>
    </row>
    <row r="32" spans="1:19">
      <c r="A32" s="420"/>
      <c r="B32" s="421"/>
      <c r="C32" s="422"/>
      <c r="D32" s="18">
        <v>1</v>
      </c>
      <c r="E32" s="18">
        <v>0</v>
      </c>
      <c r="F32" s="18">
        <v>3</v>
      </c>
      <c r="G32" s="18">
        <v>6</v>
      </c>
      <c r="H32" s="18">
        <v>13</v>
      </c>
      <c r="I32" s="18">
        <v>9</v>
      </c>
      <c r="J32" s="18">
        <v>15</v>
      </c>
      <c r="K32" s="18">
        <v>23</v>
      </c>
      <c r="L32" s="18">
        <v>45</v>
      </c>
      <c r="M32" s="18">
        <v>8</v>
      </c>
      <c r="N32" s="18">
        <v>0</v>
      </c>
      <c r="O32" s="18">
        <v>17</v>
      </c>
      <c r="P32" s="30">
        <f>SUM(D32:O32)</f>
        <v>140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رقم(1)2013'!C72</f>
        <v>1</v>
      </c>
      <c r="E35" s="158">
        <f>'جدول رقم(1)2013'!D72</f>
        <v>0</v>
      </c>
      <c r="F35" s="158">
        <f>'جدول رقم(1)2013'!E72</f>
        <v>3</v>
      </c>
      <c r="G35" s="158">
        <f>'جدول رقم(1)2013'!F72</f>
        <v>6</v>
      </c>
      <c r="H35" s="158">
        <f>'جدول رقم(1)2013'!G72</f>
        <v>10</v>
      </c>
      <c r="I35" s="158">
        <f>'جدول رقم(1)2013'!H72</f>
        <v>8</v>
      </c>
      <c r="J35" s="158">
        <f>'جدول رقم(1)2013'!I72</f>
        <v>17</v>
      </c>
      <c r="K35" s="158">
        <f>'جدول رقم(1)2013'!J72</f>
        <v>21</v>
      </c>
      <c r="L35" s="158">
        <f>'جدول رقم(1)2013'!K72</f>
        <v>33</v>
      </c>
      <c r="M35" s="158">
        <f>'جدول رقم(1)2013'!L72</f>
        <v>5</v>
      </c>
      <c r="N35" s="158">
        <f>'جدول رقم(1)2013'!M72</f>
        <v>6</v>
      </c>
      <c r="O35" s="158">
        <f>'جدول رقم(1)2013'!N72</f>
        <v>17</v>
      </c>
      <c r="P35" s="159">
        <f>SUM(D35:O35)</f>
        <v>127</v>
      </c>
      <c r="Q35" s="31">
        <v>92</v>
      </c>
      <c r="R35" s="1"/>
      <c r="S35" s="24"/>
    </row>
  </sheetData>
  <sheetProtection password="CC06" sheet="1" objects="1" scenarios="1"/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7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9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248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32"/>
      <c r="S3" s="132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32"/>
      <c r="S4" s="132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32"/>
      <c r="S5" s="132"/>
    </row>
    <row r="6" spans="1:19" ht="15.75">
      <c r="A6" s="5" t="s">
        <v>19</v>
      </c>
      <c r="B6" s="6" t="s">
        <v>20</v>
      </c>
      <c r="C6" s="37">
        <f>SUM(C7:C14)</f>
        <v>0</v>
      </c>
      <c r="D6" s="411">
        <f>SUM(D7:E14)</f>
        <v>0</v>
      </c>
      <c r="E6" s="412"/>
      <c r="F6" s="411">
        <f t="shared" ref="F6" si="0">SUM(F7:G14)</f>
        <v>0</v>
      </c>
      <c r="G6" s="412"/>
      <c r="H6" s="411">
        <f t="shared" ref="H6" si="1">SUM(H7:I14)</f>
        <v>2207.9929999999999</v>
      </c>
      <c r="I6" s="412"/>
      <c r="J6" s="411">
        <f t="shared" ref="J6" si="2">SUM(J7:K14)</f>
        <v>2207.9929999999999</v>
      </c>
      <c r="K6" s="412"/>
      <c r="L6" s="413">
        <f t="shared" ref="L6" si="3">SUM(L7:M14)</f>
        <v>2304.7870000000003</v>
      </c>
      <c r="M6" s="414"/>
      <c r="N6" s="413">
        <f t="shared" ref="N6" si="4">SUM(N7:O14)</f>
        <v>2265</v>
      </c>
      <c r="O6" s="414"/>
      <c r="P6" s="35">
        <f>(N6/H6-1)*100</f>
        <v>2.5818469533191557</v>
      </c>
      <c r="Q6" s="35">
        <f>(N6/J6-1)*100</f>
        <v>2.5818469533191557</v>
      </c>
      <c r="R6" s="7"/>
      <c r="S6" s="8"/>
    </row>
    <row r="7" spans="1:19" ht="15.75">
      <c r="A7" s="9"/>
      <c r="B7" s="10" t="s">
        <v>21</v>
      </c>
      <c r="C7" s="218">
        <f>'نفقات فعلية 2010'!C77</f>
        <v>0</v>
      </c>
      <c r="D7" s="378">
        <f>'منقح 2011'!C77</f>
        <v>0</v>
      </c>
      <c r="E7" s="379"/>
      <c r="F7" s="378">
        <f>'نفقات فعلية 2011'!C77</f>
        <v>0</v>
      </c>
      <c r="G7" s="379"/>
      <c r="H7" s="380">
        <f>'مصدق 2012'!C80</f>
        <v>1372.433</v>
      </c>
      <c r="I7" s="381"/>
      <c r="J7" s="380">
        <f>'منقح 2012'!C81</f>
        <v>1372.433</v>
      </c>
      <c r="K7" s="381"/>
      <c r="L7" s="350">
        <f>'مقترح 2013'!C80</f>
        <v>1446.287</v>
      </c>
      <c r="M7" s="351"/>
      <c r="N7" s="429">
        <f>متفق2013!C80</f>
        <v>1406</v>
      </c>
      <c r="O7" s="351"/>
      <c r="P7" s="35">
        <f t="shared" ref="P7:P16" si="5">(N7/H7-1)*100</f>
        <v>2.4458024544731893</v>
      </c>
      <c r="Q7" s="35">
        <f t="shared" ref="Q7:Q16" si="6">(N7/J7-1)*100</f>
        <v>2.4458024544731893</v>
      </c>
      <c r="R7" s="7"/>
      <c r="S7" s="377"/>
    </row>
    <row r="8" spans="1:19" ht="15.75">
      <c r="A8" s="11"/>
      <c r="B8" s="10" t="s">
        <v>22</v>
      </c>
      <c r="C8" s="218">
        <f>'نفقات فعلية 2010'!D77</f>
        <v>0</v>
      </c>
      <c r="D8" s="378">
        <f>'منقح 2011'!D77</f>
        <v>0</v>
      </c>
      <c r="E8" s="379"/>
      <c r="F8" s="378">
        <f>'نفقات فعلية 2011'!D77</f>
        <v>0</v>
      </c>
      <c r="G8" s="379"/>
      <c r="H8" s="380">
        <f>'مصدق 2012'!D80</f>
        <v>475.56</v>
      </c>
      <c r="I8" s="381"/>
      <c r="J8" s="380">
        <f>'منقح 2012'!D81</f>
        <v>475.56</v>
      </c>
      <c r="K8" s="381"/>
      <c r="L8" s="350">
        <f>'مقترح 2013'!D80</f>
        <v>598.5</v>
      </c>
      <c r="M8" s="351"/>
      <c r="N8" s="429">
        <f>متفق2013!D80</f>
        <v>599</v>
      </c>
      <c r="O8" s="351"/>
      <c r="P8" s="35">
        <f t="shared" si="5"/>
        <v>25.956766759189165</v>
      </c>
      <c r="Q8" s="35">
        <f t="shared" si="6"/>
        <v>25.956766759189165</v>
      </c>
      <c r="R8" s="7"/>
      <c r="S8" s="377"/>
    </row>
    <row r="9" spans="1:19" ht="15.75">
      <c r="A9" s="11"/>
      <c r="B9" s="10" t="s">
        <v>23</v>
      </c>
      <c r="C9" s="218">
        <f>'نفقات فعلية 2010'!E77</f>
        <v>0</v>
      </c>
      <c r="D9" s="378">
        <f>'منقح 2011'!E77</f>
        <v>0</v>
      </c>
      <c r="E9" s="379"/>
      <c r="F9" s="378">
        <f>'نفقات فعلية 2011'!E77</f>
        <v>0</v>
      </c>
      <c r="G9" s="379"/>
      <c r="H9" s="380">
        <f>'مصدق 2012'!E80</f>
        <v>0</v>
      </c>
      <c r="I9" s="381"/>
      <c r="J9" s="380">
        <f>'منقح 2012'!E81</f>
        <v>0</v>
      </c>
      <c r="K9" s="381"/>
      <c r="L9" s="350">
        <f>'مقترح 2013'!E80</f>
        <v>0</v>
      </c>
      <c r="M9" s="351"/>
      <c r="N9" s="429">
        <f>متفق2013!E80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218">
        <f>'نفقات فعلية 2010'!F77</f>
        <v>0</v>
      </c>
      <c r="D10" s="378">
        <f>'منقح 2011'!F77</f>
        <v>0</v>
      </c>
      <c r="E10" s="379"/>
      <c r="F10" s="378">
        <f>'نفقات فعلية 2011'!F77</f>
        <v>0</v>
      </c>
      <c r="G10" s="379"/>
      <c r="H10" s="380">
        <f>'مصدق 2012'!F80</f>
        <v>0</v>
      </c>
      <c r="I10" s="381"/>
      <c r="J10" s="380">
        <f>'منقح 2012'!F81</f>
        <v>0</v>
      </c>
      <c r="K10" s="381"/>
      <c r="L10" s="350">
        <f>'مقترح 2013'!F80</f>
        <v>0</v>
      </c>
      <c r="M10" s="351"/>
      <c r="N10" s="429">
        <f>متفق2013!F80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218">
        <f>'نفقات فعلية 2010'!G77</f>
        <v>0</v>
      </c>
      <c r="D11" s="378">
        <f>'منقح 2011'!G77</f>
        <v>0</v>
      </c>
      <c r="E11" s="379"/>
      <c r="F11" s="378">
        <f>'نفقات فعلية 2011'!G77</f>
        <v>0</v>
      </c>
      <c r="G11" s="379"/>
      <c r="H11" s="380">
        <f>'مصدق 2012'!G80</f>
        <v>0</v>
      </c>
      <c r="I11" s="381"/>
      <c r="J11" s="380">
        <f>'منقح 2012'!G81</f>
        <v>0</v>
      </c>
      <c r="K11" s="381"/>
      <c r="L11" s="350">
        <f>'مقترح 2013'!G80</f>
        <v>0</v>
      </c>
      <c r="M11" s="351"/>
      <c r="N11" s="429">
        <f>متفق2013!G80</f>
        <v>0</v>
      </c>
      <c r="O11" s="351"/>
      <c r="P11" s="35" t="e">
        <f t="shared" si="5"/>
        <v>#DIV/0!</v>
      </c>
      <c r="Q11" s="35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218">
        <f>'نفقات فعلية 2010'!H77</f>
        <v>0</v>
      </c>
      <c r="D12" s="378">
        <f>'منقح 2011'!H77</f>
        <v>0</v>
      </c>
      <c r="E12" s="379"/>
      <c r="F12" s="378">
        <f>'نفقات فعلية 2011'!H77</f>
        <v>0</v>
      </c>
      <c r="G12" s="379"/>
      <c r="H12" s="380">
        <f>'مصدق 2012'!H80</f>
        <v>0</v>
      </c>
      <c r="I12" s="381"/>
      <c r="J12" s="380">
        <f>'منقح 2012'!H81</f>
        <v>0</v>
      </c>
      <c r="K12" s="381"/>
      <c r="L12" s="350">
        <f>'مقترح 2013'!H80</f>
        <v>0</v>
      </c>
      <c r="M12" s="351"/>
      <c r="N12" s="429">
        <f>متفق2013!H80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218">
        <f>'نفقات فعلية 2010'!I77</f>
        <v>0</v>
      </c>
      <c r="D13" s="378">
        <f>'منقح 2011'!I77</f>
        <v>0</v>
      </c>
      <c r="E13" s="379"/>
      <c r="F13" s="378">
        <f>'نفقات فعلية 2011'!I77</f>
        <v>0</v>
      </c>
      <c r="G13" s="379"/>
      <c r="H13" s="380">
        <f>'مصدق 2012'!I80</f>
        <v>10</v>
      </c>
      <c r="I13" s="381"/>
      <c r="J13" s="380">
        <f>'منقح 2012'!I81</f>
        <v>10</v>
      </c>
      <c r="K13" s="381"/>
      <c r="L13" s="350">
        <f>'مقترح 2013'!I80</f>
        <v>10</v>
      </c>
      <c r="M13" s="351"/>
      <c r="N13" s="429">
        <f>متفق2013!I80</f>
        <v>10</v>
      </c>
      <c r="O13" s="351"/>
      <c r="P13" s="35">
        <f t="shared" si="5"/>
        <v>0</v>
      </c>
      <c r="Q13" s="35">
        <f t="shared" si="6"/>
        <v>0</v>
      </c>
      <c r="R13" s="7"/>
      <c r="S13" s="377"/>
    </row>
    <row r="14" spans="1:19" ht="15.75">
      <c r="A14" s="11"/>
      <c r="B14" s="12" t="s">
        <v>28</v>
      </c>
      <c r="C14" s="218">
        <f>'نفقات فعلية 2010'!J77</f>
        <v>0</v>
      </c>
      <c r="D14" s="378">
        <f>'منقح 2011'!J77</f>
        <v>0</v>
      </c>
      <c r="E14" s="379"/>
      <c r="F14" s="378">
        <f>'نفقات فعلية 2011'!J77</f>
        <v>0</v>
      </c>
      <c r="G14" s="379"/>
      <c r="H14" s="380">
        <f>'مصدق 2012'!J80</f>
        <v>350</v>
      </c>
      <c r="I14" s="381"/>
      <c r="J14" s="380">
        <f>'منقح 2012'!J81</f>
        <v>350</v>
      </c>
      <c r="K14" s="381"/>
      <c r="L14" s="350">
        <f>'مقترح 2013'!J80</f>
        <v>250</v>
      </c>
      <c r="M14" s="351"/>
      <c r="N14" s="429">
        <f>متفق2013!J80</f>
        <v>250</v>
      </c>
      <c r="O14" s="351"/>
      <c r="P14" s="35">
        <f t="shared" si="5"/>
        <v>-28.571428571428569</v>
      </c>
      <c r="Q14" s="35">
        <f t="shared" si="6"/>
        <v>-28.571428571428569</v>
      </c>
      <c r="R14" s="7"/>
      <c r="S14" s="377"/>
    </row>
    <row r="15" spans="1:19" ht="15.75">
      <c r="A15" s="5" t="s">
        <v>29</v>
      </c>
      <c r="B15" s="13" t="s">
        <v>30</v>
      </c>
      <c r="C15" s="219">
        <f>'نفقات فعلية 2010'!N77</f>
        <v>0</v>
      </c>
      <c r="D15" s="382">
        <f>'منقح 2011'!N77</f>
        <v>0</v>
      </c>
      <c r="E15" s="383"/>
      <c r="F15" s="382">
        <f>'نفقات فعلية 2011'!N77</f>
        <v>0</v>
      </c>
      <c r="G15" s="383"/>
      <c r="H15" s="396">
        <f>'مصدق 2012'!N80</f>
        <v>0</v>
      </c>
      <c r="I15" s="397"/>
      <c r="J15" s="396">
        <f>'منقح 2012'!N81</f>
        <v>0</v>
      </c>
      <c r="K15" s="397"/>
      <c r="L15" s="365">
        <f>'مقترح 2013'!N80</f>
        <v>0</v>
      </c>
      <c r="M15" s="366"/>
      <c r="N15" s="428">
        <f>متفق2013!N80</f>
        <v>0</v>
      </c>
      <c r="O15" s="366"/>
      <c r="P15" s="35" t="e">
        <f t="shared" si="5"/>
        <v>#DIV/0!</v>
      </c>
      <c r="Q15" s="35" t="e">
        <f t="shared" si="6"/>
        <v>#DIV/0!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0</v>
      </c>
      <c r="D16" s="411">
        <f>D6+D15</f>
        <v>0</v>
      </c>
      <c r="E16" s="412"/>
      <c r="F16" s="411">
        <f t="shared" ref="F16" si="7">F6+F15</f>
        <v>0</v>
      </c>
      <c r="G16" s="412"/>
      <c r="H16" s="411">
        <f>H6+H15</f>
        <v>2207.9929999999999</v>
      </c>
      <c r="I16" s="412"/>
      <c r="J16" s="411">
        <f t="shared" ref="J16" si="8">J6+J15</f>
        <v>2207.9929999999999</v>
      </c>
      <c r="K16" s="412"/>
      <c r="L16" s="413">
        <f t="shared" ref="L16" si="9">L6+L15</f>
        <v>2304.7870000000003</v>
      </c>
      <c r="M16" s="414"/>
      <c r="N16" s="413">
        <f>N6+N15</f>
        <v>2265</v>
      </c>
      <c r="O16" s="414"/>
      <c r="P16" s="35">
        <f t="shared" si="5"/>
        <v>2.5818469533191557</v>
      </c>
      <c r="Q16" s="35">
        <f t="shared" si="6"/>
        <v>2.5818469533191557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32"/>
      <c r="N18" s="132"/>
      <c r="O18" s="132"/>
      <c r="P18" s="132"/>
      <c r="Q18" s="367"/>
      <c r="R18" s="132"/>
      <c r="S18" s="132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32"/>
      <c r="N19" s="132"/>
      <c r="O19" s="132"/>
      <c r="P19" s="132"/>
      <c r="Q19" s="367"/>
      <c r="R19" s="132"/>
      <c r="S19" s="132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33" t="s">
        <v>40</v>
      </c>
      <c r="M20" s="132"/>
      <c r="N20" s="26"/>
      <c r="O20" s="26"/>
      <c r="P20" s="26"/>
      <c r="Q20" s="25"/>
      <c r="R20" s="132"/>
      <c r="S20" s="132"/>
    </row>
    <row r="21" spans="1:19" ht="15.75">
      <c r="A21" s="15" t="s">
        <v>19</v>
      </c>
      <c r="B21" s="343" t="s">
        <v>41</v>
      </c>
      <c r="C21" s="344"/>
      <c r="D21" s="348">
        <f>'ايراد فعلي 2010'!C77</f>
        <v>0</v>
      </c>
      <c r="E21" s="349"/>
      <c r="F21" s="350">
        <f>ايرادفعلي2011!C77</f>
        <v>0</v>
      </c>
      <c r="G21" s="351"/>
      <c r="H21" s="350">
        <f>مخطط2012!C77</f>
        <v>0</v>
      </c>
      <c r="I21" s="351"/>
      <c r="J21" s="334">
        <f>مخطط2013!C80</f>
        <v>3</v>
      </c>
      <c r="K21" s="335"/>
      <c r="L21" s="36" t="e">
        <f>(J21/H21-1)*100</f>
        <v>#DIV/0!</v>
      </c>
      <c r="M21" s="132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2010'!D77</f>
        <v>0</v>
      </c>
      <c r="E22" s="349"/>
      <c r="F22" s="350">
        <f>ايرادفعلي2011!D77</f>
        <v>0</v>
      </c>
      <c r="G22" s="351"/>
      <c r="H22" s="350">
        <f>مخطط2012!D77</f>
        <v>0</v>
      </c>
      <c r="I22" s="351"/>
      <c r="J22" s="334">
        <f>مخطط2013!D80</f>
        <v>0</v>
      </c>
      <c r="K22" s="335"/>
      <c r="L22" s="36" t="e">
        <f t="shared" ref="L22:L26" si="10">(J22/H22-1)*100</f>
        <v>#DIV/0!</v>
      </c>
      <c r="M22" s="132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2010'!E77</f>
        <v>0</v>
      </c>
      <c r="E23" s="349"/>
      <c r="F23" s="350">
        <f>ايرادفعلي2011!E77</f>
        <v>0</v>
      </c>
      <c r="G23" s="351"/>
      <c r="H23" s="350">
        <f>مخطط2012!E77</f>
        <v>0</v>
      </c>
      <c r="I23" s="351"/>
      <c r="J23" s="334">
        <f>مخطط2013!E80</f>
        <v>0</v>
      </c>
      <c r="K23" s="335"/>
      <c r="L23" s="36" t="e">
        <f t="shared" si="10"/>
        <v>#DIV/0!</v>
      </c>
      <c r="M23" s="132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2010'!F77</f>
        <v>0</v>
      </c>
      <c r="E24" s="349"/>
      <c r="F24" s="350">
        <f>ايرادفعلي2011!F77</f>
        <v>0</v>
      </c>
      <c r="G24" s="351"/>
      <c r="H24" s="350">
        <f>مخطط2012!F77</f>
        <v>0</v>
      </c>
      <c r="I24" s="351"/>
      <c r="J24" s="334">
        <f>مخطط2013!F80</f>
        <v>0</v>
      </c>
      <c r="K24" s="335"/>
      <c r="L24" s="36" t="e">
        <f t="shared" si="10"/>
        <v>#DIV/0!</v>
      </c>
      <c r="M24" s="132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2010'!G77</f>
        <v>0</v>
      </c>
      <c r="E25" s="349"/>
      <c r="F25" s="350">
        <f>ايرادفعلي2011!G77</f>
        <v>0</v>
      </c>
      <c r="G25" s="351"/>
      <c r="H25" s="350">
        <f>مخطط2012!G77</f>
        <v>0</v>
      </c>
      <c r="I25" s="351"/>
      <c r="J25" s="334">
        <f>مخطط2013!G80</f>
        <v>0</v>
      </c>
      <c r="K25" s="335"/>
      <c r="L25" s="36" t="e">
        <f t="shared" si="10"/>
        <v>#DIV/0!</v>
      </c>
      <c r="M25" s="132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0</v>
      </c>
      <c r="E26" s="427"/>
      <c r="F26" s="426">
        <f>SUM(F21:G25)</f>
        <v>0</v>
      </c>
      <c r="G26" s="427"/>
      <c r="H26" s="426">
        <f>SUM(H21:I25)</f>
        <v>0</v>
      </c>
      <c r="I26" s="427"/>
      <c r="J26" s="426">
        <f>SUM(J21:K25)</f>
        <v>3</v>
      </c>
      <c r="K26" s="427"/>
      <c r="L26" s="36" t="e">
        <f t="shared" si="10"/>
        <v>#DIV/0!</v>
      </c>
      <c r="M26" s="132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284</v>
      </c>
      <c r="B28" s="440"/>
      <c r="C28" s="441"/>
      <c r="D28" s="16" t="s">
        <v>50</v>
      </c>
      <c r="E28" s="16" t="s">
        <v>51</v>
      </c>
      <c r="F28" s="16" t="s">
        <v>52</v>
      </c>
      <c r="G28" s="16" t="s">
        <v>53</v>
      </c>
      <c r="H28" s="16" t="s">
        <v>54</v>
      </c>
      <c r="I28" s="16" t="s">
        <v>55</v>
      </c>
      <c r="J28" s="16" t="s">
        <v>56</v>
      </c>
      <c r="K28" s="16" t="s">
        <v>57</v>
      </c>
      <c r="L28" s="16" t="s">
        <v>58</v>
      </c>
      <c r="M28" s="16" t="s">
        <v>59</v>
      </c>
      <c r="N28" s="16" t="s">
        <v>60</v>
      </c>
      <c r="O28" s="16" t="s">
        <v>61</v>
      </c>
      <c r="P28" s="29" t="s">
        <v>62</v>
      </c>
      <c r="Q28" s="17"/>
      <c r="R28" s="22"/>
      <c r="S28" s="1"/>
    </row>
    <row r="29" spans="1:19">
      <c r="A29" s="442"/>
      <c r="B29" s="443"/>
      <c r="C29" s="444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9"/>
      <c r="O29" s="19"/>
      <c r="P29" s="30">
        <f>SUM(D29:O29)</f>
        <v>0</v>
      </c>
      <c r="Q29" s="31"/>
      <c r="R29" s="23"/>
      <c r="S29" s="1"/>
    </row>
    <row r="30" spans="1:19">
      <c r="A30" s="21"/>
      <c r="B30" s="21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33"/>
      <c r="O30" s="33"/>
      <c r="P30" s="23"/>
      <c r="Q30" s="20"/>
      <c r="R30" s="23"/>
      <c r="S30" s="1"/>
    </row>
    <row r="31" spans="1:19">
      <c r="A31" s="417" t="s">
        <v>282</v>
      </c>
      <c r="B31" s="418"/>
      <c r="C31" s="419"/>
      <c r="D31" s="16" t="s">
        <v>50</v>
      </c>
      <c r="E31" s="16" t="s">
        <v>51</v>
      </c>
      <c r="F31" s="16" t="s">
        <v>52</v>
      </c>
      <c r="G31" s="16" t="s">
        <v>53</v>
      </c>
      <c r="H31" s="16" t="s">
        <v>54</v>
      </c>
      <c r="I31" s="16" t="s">
        <v>55</v>
      </c>
      <c r="J31" s="16" t="s">
        <v>56</v>
      </c>
      <c r="K31" s="16" t="s">
        <v>57</v>
      </c>
      <c r="L31" s="16" t="s">
        <v>58</v>
      </c>
      <c r="M31" s="16" t="s">
        <v>59</v>
      </c>
      <c r="N31" s="16" t="s">
        <v>60</v>
      </c>
      <c r="O31" s="16" t="s">
        <v>61</v>
      </c>
      <c r="P31" s="29" t="s">
        <v>62</v>
      </c>
      <c r="Q31" s="17"/>
      <c r="R31" s="22"/>
      <c r="S31" s="1"/>
    </row>
    <row r="32" spans="1:19">
      <c r="A32" s="420"/>
      <c r="B32" s="421"/>
      <c r="C32" s="422"/>
      <c r="D32" s="18">
        <v>1</v>
      </c>
      <c r="E32" s="18">
        <v>0</v>
      </c>
      <c r="F32" s="18">
        <v>3</v>
      </c>
      <c r="G32" s="18">
        <v>3</v>
      </c>
      <c r="H32" s="18">
        <v>5</v>
      </c>
      <c r="I32" s="18">
        <v>2</v>
      </c>
      <c r="J32" s="18">
        <v>2</v>
      </c>
      <c r="K32" s="18">
        <v>7</v>
      </c>
      <c r="L32" s="18">
        <v>55</v>
      </c>
      <c r="M32" s="18">
        <v>8</v>
      </c>
      <c r="N32" s="18">
        <v>2</v>
      </c>
      <c r="O32" s="18">
        <v>0</v>
      </c>
      <c r="P32" s="30">
        <f>SUM(D32:O32)</f>
        <v>88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رقم(1)2013'!C73</f>
        <v>1</v>
      </c>
      <c r="E35" s="158">
        <f>'جدول رقم(1)2013'!D73</f>
        <v>0</v>
      </c>
      <c r="F35" s="158">
        <f>'جدول رقم(1)2013'!E73</f>
        <v>2</v>
      </c>
      <c r="G35" s="158">
        <f>'جدول رقم(1)2013'!F73</f>
        <v>4</v>
      </c>
      <c r="H35" s="158">
        <f>'جدول رقم(1)2013'!G73</f>
        <v>4</v>
      </c>
      <c r="I35" s="158">
        <f>'جدول رقم(1)2013'!H73</f>
        <v>3</v>
      </c>
      <c r="J35" s="158">
        <f>'جدول رقم(1)2013'!I73</f>
        <v>7</v>
      </c>
      <c r="K35" s="158">
        <f>'جدول رقم(1)2013'!J73</f>
        <v>7</v>
      </c>
      <c r="L35" s="158">
        <f>'جدول رقم(1)2013'!K73</f>
        <v>56</v>
      </c>
      <c r="M35" s="158">
        <f>'جدول رقم(1)2013'!L73</f>
        <v>5</v>
      </c>
      <c r="N35" s="158">
        <f>'جدول رقم(1)2013'!M73</f>
        <v>1</v>
      </c>
      <c r="O35" s="158">
        <f>'جدول رقم(1)2013'!N73</f>
        <v>2</v>
      </c>
      <c r="P35" s="159">
        <f>SUM(D35:O35)</f>
        <v>92</v>
      </c>
      <c r="Q35" s="31">
        <v>93</v>
      </c>
      <c r="R35" s="1"/>
      <c r="S35" s="24"/>
    </row>
  </sheetData>
  <sheetProtection password="CC06" sheet="1" objects="1" scenarios="1"/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73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3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255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32"/>
      <c r="S3" s="132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32"/>
      <c r="S4" s="132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32"/>
      <c r="S5" s="132"/>
    </row>
    <row r="6" spans="1:19" ht="15.75">
      <c r="A6" s="5" t="s">
        <v>19</v>
      </c>
      <c r="B6" s="6" t="s">
        <v>20</v>
      </c>
      <c r="C6" s="37">
        <f>SUM(C7:C14)</f>
        <v>0</v>
      </c>
      <c r="D6" s="411">
        <f>SUM(D7:E14)</f>
        <v>0</v>
      </c>
      <c r="E6" s="412"/>
      <c r="F6" s="411">
        <f t="shared" ref="F6" si="0">SUM(F7:G14)</f>
        <v>0</v>
      </c>
      <c r="G6" s="412"/>
      <c r="H6" s="411">
        <f t="shared" ref="H6" si="1">SUM(H7:I14)</f>
        <v>1688.365</v>
      </c>
      <c r="I6" s="412"/>
      <c r="J6" s="411">
        <f t="shared" ref="J6" si="2">SUM(J7:K14)</f>
        <v>1697.8150000000001</v>
      </c>
      <c r="K6" s="412"/>
      <c r="L6" s="413">
        <f t="shared" ref="L6" si="3">SUM(L7:M14)</f>
        <v>3223.866</v>
      </c>
      <c r="M6" s="414"/>
      <c r="N6" s="413">
        <f t="shared" ref="N6" si="4">SUM(N7:O14)</f>
        <v>2828</v>
      </c>
      <c r="O6" s="414"/>
      <c r="P6" s="35">
        <f>(N6/H6-1)*100</f>
        <v>67.499326271274285</v>
      </c>
      <c r="Q6" s="35">
        <f>(N6/J6-1)*100</f>
        <v>66.567028798779603</v>
      </c>
      <c r="R6" s="7"/>
      <c r="S6" s="8"/>
    </row>
    <row r="7" spans="1:19" ht="15.75">
      <c r="A7" s="9"/>
      <c r="B7" s="10" t="s">
        <v>21</v>
      </c>
      <c r="C7" s="220">
        <f>'نفقات فعلية 2010'!C78</f>
        <v>0</v>
      </c>
      <c r="D7" s="378">
        <f>'منقح 2011'!C78</f>
        <v>0</v>
      </c>
      <c r="E7" s="379"/>
      <c r="F7" s="378">
        <f>'نفقات فعلية 2011'!C78</f>
        <v>0</v>
      </c>
      <c r="G7" s="379"/>
      <c r="H7" s="380">
        <f>'مصدق 2012'!C81</f>
        <v>911.36500000000001</v>
      </c>
      <c r="I7" s="381"/>
      <c r="J7" s="380">
        <f>'منقح 2012'!C82</f>
        <v>920.81500000000005</v>
      </c>
      <c r="K7" s="381"/>
      <c r="L7" s="350">
        <f>'مقترح 2013'!C81</f>
        <v>2118.616</v>
      </c>
      <c r="M7" s="351"/>
      <c r="N7" s="429">
        <f>متفق2013!C81</f>
        <v>1935</v>
      </c>
      <c r="O7" s="351"/>
      <c r="P7" s="35">
        <f t="shared" ref="P7:P16" si="5">(N7/H7-1)*100</f>
        <v>112.31888431089629</v>
      </c>
      <c r="Q7" s="35">
        <f t="shared" ref="Q7:Q16" si="6">(N7/J7-1)*100</f>
        <v>110.13993038775429</v>
      </c>
      <c r="R7" s="7"/>
      <c r="S7" s="377"/>
    </row>
    <row r="8" spans="1:19" ht="15.75">
      <c r="A8" s="11"/>
      <c r="B8" s="10" t="s">
        <v>22</v>
      </c>
      <c r="C8" s="220">
        <f>'نفقات فعلية 2010'!D78</f>
        <v>0</v>
      </c>
      <c r="D8" s="378">
        <f>'منقح 2011'!D78</f>
        <v>0</v>
      </c>
      <c r="E8" s="379"/>
      <c r="F8" s="378">
        <f>'نفقات فعلية 2011'!D78</f>
        <v>0</v>
      </c>
      <c r="G8" s="379"/>
      <c r="H8" s="380">
        <f>'مصدق 2012'!D81</f>
        <v>537</v>
      </c>
      <c r="I8" s="381"/>
      <c r="J8" s="380">
        <f>'منقح 2012'!D82</f>
        <v>537</v>
      </c>
      <c r="K8" s="381"/>
      <c r="L8" s="350">
        <f>'مقترح 2013'!D81</f>
        <v>842.25</v>
      </c>
      <c r="M8" s="351"/>
      <c r="N8" s="429">
        <f>متفق2013!D81</f>
        <v>653</v>
      </c>
      <c r="O8" s="351"/>
      <c r="P8" s="35">
        <f t="shared" si="5"/>
        <v>21.601489757914337</v>
      </c>
      <c r="Q8" s="35">
        <f t="shared" si="6"/>
        <v>21.601489757914337</v>
      </c>
      <c r="R8" s="7"/>
      <c r="S8" s="377"/>
    </row>
    <row r="9" spans="1:19" ht="15.75">
      <c r="A9" s="11"/>
      <c r="B9" s="10" t="s">
        <v>23</v>
      </c>
      <c r="C9" s="220">
        <f>'نفقات فعلية 2010'!E78</f>
        <v>0</v>
      </c>
      <c r="D9" s="378">
        <f>'منقح 2011'!E78</f>
        <v>0</v>
      </c>
      <c r="E9" s="379"/>
      <c r="F9" s="378">
        <f>'نفقات فعلية 2011'!E78</f>
        <v>0</v>
      </c>
      <c r="G9" s="379"/>
      <c r="H9" s="380">
        <f>'مصدق 2012'!E81</f>
        <v>0</v>
      </c>
      <c r="I9" s="381"/>
      <c r="J9" s="380">
        <f>'منقح 2012'!E82</f>
        <v>0</v>
      </c>
      <c r="K9" s="381"/>
      <c r="L9" s="350">
        <f>'مقترح 2013'!E81</f>
        <v>0</v>
      </c>
      <c r="M9" s="351"/>
      <c r="N9" s="429">
        <f>متفق2013!E81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220">
        <f>'نفقات فعلية 2010'!F78</f>
        <v>0</v>
      </c>
      <c r="D10" s="378">
        <f>'منقح 2011'!F78</f>
        <v>0</v>
      </c>
      <c r="E10" s="379"/>
      <c r="F10" s="378">
        <f>'نفقات فعلية 2011'!F78</f>
        <v>0</v>
      </c>
      <c r="G10" s="379"/>
      <c r="H10" s="380">
        <f>'مصدق 2012'!F81</f>
        <v>0</v>
      </c>
      <c r="I10" s="381"/>
      <c r="J10" s="380">
        <f>'منقح 2012'!F82</f>
        <v>0</v>
      </c>
      <c r="K10" s="381"/>
      <c r="L10" s="350">
        <f>'مقترح 2013'!F81</f>
        <v>0</v>
      </c>
      <c r="M10" s="351"/>
      <c r="N10" s="429">
        <f>متفق2013!F81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220">
        <f>'نفقات فعلية 2010'!G78</f>
        <v>0</v>
      </c>
      <c r="D11" s="378">
        <f>'منقح 2011'!G78</f>
        <v>0</v>
      </c>
      <c r="E11" s="379"/>
      <c r="F11" s="378">
        <f>'نفقات فعلية 2011'!G78</f>
        <v>0</v>
      </c>
      <c r="G11" s="379"/>
      <c r="H11" s="380">
        <f>'مصدق 2012'!G81</f>
        <v>0</v>
      </c>
      <c r="I11" s="381"/>
      <c r="J11" s="380">
        <f>'منقح 2012'!G82</f>
        <v>0</v>
      </c>
      <c r="K11" s="381"/>
      <c r="L11" s="350">
        <f>'مقترح 2013'!G81</f>
        <v>0</v>
      </c>
      <c r="M11" s="351"/>
      <c r="N11" s="429">
        <f>متفق2013!G81</f>
        <v>0</v>
      </c>
      <c r="O11" s="351"/>
      <c r="P11" s="35" t="e">
        <f t="shared" si="5"/>
        <v>#DIV/0!</v>
      </c>
      <c r="Q11" s="35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220">
        <f>'نفقات فعلية 2010'!H78</f>
        <v>0</v>
      </c>
      <c r="D12" s="378">
        <f>'منقح 2011'!H78</f>
        <v>0</v>
      </c>
      <c r="E12" s="379"/>
      <c r="F12" s="378">
        <f>'نفقات فعلية 2011'!H78</f>
        <v>0</v>
      </c>
      <c r="G12" s="379"/>
      <c r="H12" s="380">
        <f>'مصدق 2012'!H81</f>
        <v>0</v>
      </c>
      <c r="I12" s="381"/>
      <c r="J12" s="380">
        <f>'منقح 2012'!H82</f>
        <v>0</v>
      </c>
      <c r="K12" s="381"/>
      <c r="L12" s="350">
        <f>'مقترح 2013'!H81</f>
        <v>0</v>
      </c>
      <c r="M12" s="351"/>
      <c r="N12" s="429">
        <f>متفق2013!H81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220">
        <f>'نفقات فعلية 2010'!I78</f>
        <v>0</v>
      </c>
      <c r="D13" s="378">
        <f>'منقح 2011'!I78</f>
        <v>0</v>
      </c>
      <c r="E13" s="379"/>
      <c r="F13" s="378">
        <f>'نفقات فعلية 2011'!I78</f>
        <v>0</v>
      </c>
      <c r="G13" s="379"/>
      <c r="H13" s="380">
        <f>'مصدق 2012'!I81</f>
        <v>10</v>
      </c>
      <c r="I13" s="381"/>
      <c r="J13" s="380">
        <f>'منقح 2012'!I82</f>
        <v>10</v>
      </c>
      <c r="K13" s="381"/>
      <c r="L13" s="350">
        <f>'مقترح 2013'!I81</f>
        <v>15</v>
      </c>
      <c r="M13" s="351"/>
      <c r="N13" s="429">
        <f>متفق2013!I81</f>
        <v>10</v>
      </c>
      <c r="O13" s="351"/>
      <c r="P13" s="35">
        <f t="shared" si="5"/>
        <v>0</v>
      </c>
      <c r="Q13" s="35">
        <f t="shared" si="6"/>
        <v>0</v>
      </c>
      <c r="R13" s="7"/>
      <c r="S13" s="377"/>
    </row>
    <row r="14" spans="1:19" ht="15.75">
      <c r="A14" s="11"/>
      <c r="B14" s="12" t="s">
        <v>28</v>
      </c>
      <c r="C14" s="220">
        <f>'نفقات فعلية 2010'!J78</f>
        <v>0</v>
      </c>
      <c r="D14" s="378">
        <f>'منقح 2011'!J78</f>
        <v>0</v>
      </c>
      <c r="E14" s="379"/>
      <c r="F14" s="378">
        <f>'نفقات فعلية 2011'!J78</f>
        <v>0</v>
      </c>
      <c r="G14" s="379"/>
      <c r="H14" s="380">
        <f>'مصدق 2012'!J81</f>
        <v>230</v>
      </c>
      <c r="I14" s="381"/>
      <c r="J14" s="380">
        <f>'منقح 2012'!J82</f>
        <v>230</v>
      </c>
      <c r="K14" s="381"/>
      <c r="L14" s="350">
        <f>'مقترح 2013'!J81</f>
        <v>248</v>
      </c>
      <c r="M14" s="351"/>
      <c r="N14" s="429">
        <f>متفق2013!J81</f>
        <v>230</v>
      </c>
      <c r="O14" s="351"/>
      <c r="P14" s="35">
        <f t="shared" si="5"/>
        <v>0</v>
      </c>
      <c r="Q14" s="35">
        <f t="shared" si="6"/>
        <v>0</v>
      </c>
      <c r="R14" s="7"/>
      <c r="S14" s="377"/>
    </row>
    <row r="15" spans="1:19" ht="15.75">
      <c r="A15" s="5" t="s">
        <v>29</v>
      </c>
      <c r="B15" s="13" t="s">
        <v>30</v>
      </c>
      <c r="C15" s="221">
        <f>'نفقات فعلية 2010'!N78</f>
        <v>0</v>
      </c>
      <c r="D15" s="382">
        <f>'منقح 2011'!N78</f>
        <v>0</v>
      </c>
      <c r="E15" s="383"/>
      <c r="F15" s="382">
        <f>'نفقات فعلية 2011'!N78</f>
        <v>0</v>
      </c>
      <c r="G15" s="383"/>
      <c r="H15" s="396">
        <f>'مصدق 2012'!N81</f>
        <v>0</v>
      </c>
      <c r="I15" s="397"/>
      <c r="J15" s="396">
        <f>'منقح 2012'!N82</f>
        <v>0</v>
      </c>
      <c r="K15" s="397"/>
      <c r="L15" s="365">
        <f>'مقترح 2013'!N81</f>
        <v>0</v>
      </c>
      <c r="M15" s="366"/>
      <c r="N15" s="428">
        <f>متفق2013!N81</f>
        <v>0</v>
      </c>
      <c r="O15" s="366"/>
      <c r="P15" s="35" t="e">
        <f t="shared" si="5"/>
        <v>#DIV/0!</v>
      </c>
      <c r="Q15" s="35" t="e">
        <f t="shared" si="6"/>
        <v>#DIV/0!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0</v>
      </c>
      <c r="D16" s="411">
        <f>D6+D15</f>
        <v>0</v>
      </c>
      <c r="E16" s="412"/>
      <c r="F16" s="411">
        <f t="shared" ref="F16" si="7">F6+F15</f>
        <v>0</v>
      </c>
      <c r="G16" s="412"/>
      <c r="H16" s="411">
        <f>H6+H15</f>
        <v>1688.365</v>
      </c>
      <c r="I16" s="412"/>
      <c r="J16" s="411">
        <f t="shared" ref="J16" si="8">J6+J15</f>
        <v>1697.8150000000001</v>
      </c>
      <c r="K16" s="412"/>
      <c r="L16" s="413">
        <f t="shared" ref="L16" si="9">L6+L15</f>
        <v>3223.866</v>
      </c>
      <c r="M16" s="414"/>
      <c r="N16" s="413">
        <f>N6+N15</f>
        <v>2828</v>
      </c>
      <c r="O16" s="414"/>
      <c r="P16" s="35">
        <f t="shared" si="5"/>
        <v>67.499326271274285</v>
      </c>
      <c r="Q16" s="35">
        <f t="shared" si="6"/>
        <v>66.567028798779603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32"/>
      <c r="N18" s="132"/>
      <c r="O18" s="132"/>
      <c r="P18" s="132"/>
      <c r="Q18" s="367"/>
      <c r="R18" s="132"/>
      <c r="S18" s="132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32"/>
      <c r="N19" s="132"/>
      <c r="O19" s="132"/>
      <c r="P19" s="132"/>
      <c r="Q19" s="367"/>
      <c r="R19" s="132"/>
      <c r="S19" s="132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33" t="s">
        <v>40</v>
      </c>
      <c r="M20" s="132"/>
      <c r="N20" s="26"/>
      <c r="O20" s="26"/>
      <c r="P20" s="26"/>
      <c r="Q20" s="25"/>
      <c r="R20" s="132"/>
      <c r="S20" s="132"/>
    </row>
    <row r="21" spans="1:19" ht="15.75">
      <c r="A21" s="15" t="s">
        <v>19</v>
      </c>
      <c r="B21" s="343" t="s">
        <v>41</v>
      </c>
      <c r="C21" s="344"/>
      <c r="D21" s="348">
        <f>'ايراد فعلي 2010'!C78</f>
        <v>0</v>
      </c>
      <c r="E21" s="349"/>
      <c r="F21" s="350">
        <f>ايرادفعلي2011!C78</f>
        <v>0</v>
      </c>
      <c r="G21" s="351"/>
      <c r="H21" s="350">
        <f>مخطط2012!C78</f>
        <v>0</v>
      </c>
      <c r="I21" s="351"/>
      <c r="J21" s="334">
        <f>مخطط2013!C81</f>
        <v>10</v>
      </c>
      <c r="K21" s="335"/>
      <c r="L21" s="36" t="e">
        <f>(J21/H21-1)*100</f>
        <v>#DIV/0!</v>
      </c>
      <c r="M21" s="132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2010'!D78</f>
        <v>0</v>
      </c>
      <c r="E22" s="349"/>
      <c r="F22" s="350">
        <f>ايرادفعلي2011!D78</f>
        <v>0</v>
      </c>
      <c r="G22" s="351"/>
      <c r="H22" s="350">
        <f>مخطط2012!D78</f>
        <v>0</v>
      </c>
      <c r="I22" s="351"/>
      <c r="J22" s="334">
        <f>مخطط2013!D81</f>
        <v>0</v>
      </c>
      <c r="K22" s="335"/>
      <c r="L22" s="36" t="e">
        <f t="shared" ref="L22:L26" si="10">(J22/H22-1)*100</f>
        <v>#DIV/0!</v>
      </c>
      <c r="M22" s="132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2010'!E78</f>
        <v>0</v>
      </c>
      <c r="E23" s="349"/>
      <c r="F23" s="350">
        <f>ايرادفعلي2011!E78</f>
        <v>0</v>
      </c>
      <c r="G23" s="351"/>
      <c r="H23" s="350">
        <f>مخطط2012!E78</f>
        <v>0</v>
      </c>
      <c r="I23" s="351"/>
      <c r="J23" s="334">
        <f>مخطط2013!E81</f>
        <v>0</v>
      </c>
      <c r="K23" s="335"/>
      <c r="L23" s="36" t="e">
        <f t="shared" si="10"/>
        <v>#DIV/0!</v>
      </c>
      <c r="M23" s="132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2010'!F78</f>
        <v>0</v>
      </c>
      <c r="E24" s="349"/>
      <c r="F24" s="350">
        <f>ايرادفعلي2011!F78</f>
        <v>0</v>
      </c>
      <c r="G24" s="351"/>
      <c r="H24" s="350">
        <f>مخطط2012!F78</f>
        <v>0</v>
      </c>
      <c r="I24" s="351"/>
      <c r="J24" s="334">
        <f>مخطط2013!F81</f>
        <v>0</v>
      </c>
      <c r="K24" s="335"/>
      <c r="L24" s="36" t="e">
        <f t="shared" si="10"/>
        <v>#DIV/0!</v>
      </c>
      <c r="M24" s="132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2010'!G78</f>
        <v>0</v>
      </c>
      <c r="E25" s="349"/>
      <c r="F25" s="350">
        <f>ايرادفعلي2011!G78</f>
        <v>0</v>
      </c>
      <c r="G25" s="351"/>
      <c r="H25" s="350">
        <f>مخطط2012!G78</f>
        <v>0</v>
      </c>
      <c r="I25" s="351"/>
      <c r="J25" s="334">
        <f>مخطط2013!G81</f>
        <v>0</v>
      </c>
      <c r="K25" s="335"/>
      <c r="L25" s="36" t="e">
        <f t="shared" si="10"/>
        <v>#DIV/0!</v>
      </c>
      <c r="M25" s="132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0</v>
      </c>
      <c r="E26" s="427"/>
      <c r="F26" s="426">
        <f>SUM(F21:G25)</f>
        <v>0</v>
      </c>
      <c r="G26" s="427"/>
      <c r="H26" s="426">
        <f>SUM(H21:I25)</f>
        <v>0</v>
      </c>
      <c r="I26" s="427"/>
      <c r="J26" s="426">
        <f>SUM(J21:K25)</f>
        <v>10</v>
      </c>
      <c r="K26" s="427"/>
      <c r="L26" s="36" t="e">
        <f t="shared" si="10"/>
        <v>#DIV/0!</v>
      </c>
      <c r="M26" s="132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284</v>
      </c>
      <c r="B28" s="440"/>
      <c r="C28" s="441"/>
      <c r="D28" s="16" t="s">
        <v>50</v>
      </c>
      <c r="E28" s="16" t="s">
        <v>51</v>
      </c>
      <c r="F28" s="16" t="s">
        <v>52</v>
      </c>
      <c r="G28" s="16" t="s">
        <v>53</v>
      </c>
      <c r="H28" s="16" t="s">
        <v>54</v>
      </c>
      <c r="I28" s="16" t="s">
        <v>55</v>
      </c>
      <c r="J28" s="16" t="s">
        <v>56</v>
      </c>
      <c r="K28" s="16" t="s">
        <v>57</v>
      </c>
      <c r="L28" s="16" t="s">
        <v>58</v>
      </c>
      <c r="M28" s="16" t="s">
        <v>59</v>
      </c>
      <c r="N28" s="16" t="s">
        <v>60</v>
      </c>
      <c r="O28" s="16" t="s">
        <v>61</v>
      </c>
      <c r="P28" s="29" t="s">
        <v>62</v>
      </c>
      <c r="Q28" s="17"/>
      <c r="R28" s="22"/>
      <c r="S28" s="1"/>
    </row>
    <row r="29" spans="1:19">
      <c r="A29" s="442"/>
      <c r="B29" s="443"/>
      <c r="C29" s="444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9"/>
      <c r="O29" s="19"/>
      <c r="P29" s="30">
        <f>SUM(D29:O29)</f>
        <v>0</v>
      </c>
      <c r="Q29" s="31"/>
      <c r="R29" s="23"/>
      <c r="S29" s="1"/>
    </row>
    <row r="30" spans="1:19">
      <c r="A30" s="21"/>
      <c r="B30" s="21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33"/>
      <c r="O30" s="33"/>
      <c r="P30" s="23"/>
      <c r="Q30" s="20"/>
      <c r="R30" s="23"/>
      <c r="S30" s="1"/>
    </row>
    <row r="31" spans="1:19">
      <c r="A31" s="417" t="s">
        <v>282</v>
      </c>
      <c r="B31" s="418"/>
      <c r="C31" s="419"/>
      <c r="D31" s="16" t="s">
        <v>50</v>
      </c>
      <c r="E31" s="16" t="s">
        <v>51</v>
      </c>
      <c r="F31" s="16" t="s">
        <v>52</v>
      </c>
      <c r="G31" s="16" t="s">
        <v>53</v>
      </c>
      <c r="H31" s="16" t="s">
        <v>54</v>
      </c>
      <c r="I31" s="16" t="s">
        <v>55</v>
      </c>
      <c r="J31" s="16" t="s">
        <v>56</v>
      </c>
      <c r="K31" s="16" t="s">
        <v>57</v>
      </c>
      <c r="L31" s="16" t="s">
        <v>58</v>
      </c>
      <c r="M31" s="16" t="s">
        <v>59</v>
      </c>
      <c r="N31" s="16" t="s">
        <v>60</v>
      </c>
      <c r="O31" s="16" t="s">
        <v>61</v>
      </c>
      <c r="P31" s="29" t="s">
        <v>62</v>
      </c>
      <c r="Q31" s="17"/>
      <c r="R31" s="22"/>
      <c r="S31" s="1"/>
    </row>
    <row r="32" spans="1:19">
      <c r="A32" s="420"/>
      <c r="B32" s="421"/>
      <c r="C32" s="422"/>
      <c r="D32" s="18">
        <v>1</v>
      </c>
      <c r="E32" s="18">
        <v>0</v>
      </c>
      <c r="F32" s="18">
        <v>0</v>
      </c>
      <c r="G32" s="18">
        <v>0</v>
      </c>
      <c r="H32" s="18">
        <v>2</v>
      </c>
      <c r="I32" s="18">
        <v>2</v>
      </c>
      <c r="J32" s="18">
        <v>0</v>
      </c>
      <c r="K32" s="18">
        <v>0</v>
      </c>
      <c r="L32" s="18">
        <v>20</v>
      </c>
      <c r="M32" s="18">
        <v>0</v>
      </c>
      <c r="N32" s="18">
        <v>0</v>
      </c>
      <c r="O32" s="18">
        <v>0</v>
      </c>
      <c r="P32" s="30">
        <f>SUM(D32:O32)</f>
        <v>25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رقم(1)2013'!C74</f>
        <v>1</v>
      </c>
      <c r="E35" s="158">
        <f>'جدول رقم(1)2013'!D74</f>
        <v>0</v>
      </c>
      <c r="F35" s="158">
        <f>'جدول رقم(1)2013'!E74</f>
        <v>1</v>
      </c>
      <c r="G35" s="158">
        <f>'جدول رقم(1)2013'!F74</f>
        <v>1</v>
      </c>
      <c r="H35" s="158">
        <f>'جدول رقم(1)2013'!G74</f>
        <v>4</v>
      </c>
      <c r="I35" s="158">
        <f>'جدول رقم(1)2013'!H74</f>
        <v>6</v>
      </c>
      <c r="J35" s="158">
        <f>'جدول رقم(1)2013'!I74</f>
        <v>3</v>
      </c>
      <c r="K35" s="158">
        <f>'جدول رقم(1)2013'!J74</f>
        <v>8</v>
      </c>
      <c r="L35" s="158">
        <f>'جدول رقم(1)2013'!K74</f>
        <v>49</v>
      </c>
      <c r="M35" s="158">
        <f>'جدول رقم(1)2013'!L74</f>
        <v>3</v>
      </c>
      <c r="N35" s="158">
        <f>'جدول رقم(1)2013'!M74</f>
        <v>0</v>
      </c>
      <c r="O35" s="158">
        <f>'جدول رقم(1)2013'!N74</f>
        <v>0</v>
      </c>
      <c r="P35" s="159">
        <f>SUM(D35:O35)</f>
        <v>76</v>
      </c>
      <c r="Q35" s="31">
        <v>94</v>
      </c>
      <c r="R35" s="1"/>
      <c r="S35" s="24"/>
    </row>
  </sheetData>
  <sheetProtection password="CC06" sheet="1" objects="1" scenarios="1"/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74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3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249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32"/>
      <c r="S3" s="132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32"/>
      <c r="S4" s="132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32"/>
      <c r="S5" s="132"/>
    </row>
    <row r="6" spans="1:19" ht="15.75">
      <c r="A6" s="5" t="s">
        <v>19</v>
      </c>
      <c r="B6" s="6" t="s">
        <v>20</v>
      </c>
      <c r="C6" s="37">
        <f>SUM(C7:C14)</f>
        <v>0</v>
      </c>
      <c r="D6" s="411">
        <f>SUM(D7:E14)</f>
        <v>1377.1999999999998</v>
      </c>
      <c r="E6" s="412"/>
      <c r="F6" s="411">
        <f t="shared" ref="F6" si="0">SUM(F7:G14)</f>
        <v>1345.597</v>
      </c>
      <c r="G6" s="412"/>
      <c r="H6" s="411">
        <f t="shared" ref="H6" si="1">SUM(H7:I14)</f>
        <v>2754.4960000000001</v>
      </c>
      <c r="I6" s="412"/>
      <c r="J6" s="411">
        <f t="shared" ref="J6" si="2">SUM(J7:K14)</f>
        <v>2764.4369999999999</v>
      </c>
      <c r="K6" s="412"/>
      <c r="L6" s="413">
        <f t="shared" ref="L6" si="3">SUM(L7:M14)</f>
        <v>5894.6319999999996</v>
      </c>
      <c r="M6" s="414"/>
      <c r="N6" s="413">
        <f t="shared" ref="N6" si="4">SUM(N7:O14)</f>
        <v>2836</v>
      </c>
      <c r="O6" s="414"/>
      <c r="P6" s="35">
        <f>(N6/H6-1)*100</f>
        <v>2.9589442133878485</v>
      </c>
      <c r="Q6" s="35">
        <f>(N6/J6-1)*100</f>
        <v>2.5887007010830798</v>
      </c>
      <c r="R6" s="7"/>
      <c r="S6" s="8"/>
    </row>
    <row r="7" spans="1:19" ht="15.75">
      <c r="A7" s="9"/>
      <c r="B7" s="10" t="s">
        <v>21</v>
      </c>
      <c r="C7" s="220">
        <f>'نفقات فعلية 2010'!C79</f>
        <v>0</v>
      </c>
      <c r="D7" s="378">
        <f>'منقح 2011'!C79</f>
        <v>375.4</v>
      </c>
      <c r="E7" s="379"/>
      <c r="F7" s="378">
        <f>'نفقات فعلية 2011'!C79</f>
        <v>344.613</v>
      </c>
      <c r="G7" s="379"/>
      <c r="H7" s="380">
        <f>'مصدق 2012'!C82</f>
        <v>961.35500000000002</v>
      </c>
      <c r="I7" s="381"/>
      <c r="J7" s="380">
        <f>'منقح 2012'!C83</f>
        <v>971.29600000000005</v>
      </c>
      <c r="K7" s="381"/>
      <c r="L7" s="350">
        <f>'مقترح 2013'!C82</f>
        <v>1230.6320000000001</v>
      </c>
      <c r="M7" s="351"/>
      <c r="N7" s="429">
        <f>متفق2013!C82</f>
        <v>1177</v>
      </c>
      <c r="O7" s="351"/>
      <c r="P7" s="35">
        <f t="shared" ref="P7:P16" si="5">(N7/H7-1)*100</f>
        <v>22.431359903469584</v>
      </c>
      <c r="Q7" s="35">
        <f t="shared" ref="Q7:Q16" si="6">(N7/J7-1)*100</f>
        <v>21.17830198003492</v>
      </c>
      <c r="R7" s="7"/>
      <c r="S7" s="377"/>
    </row>
    <row r="8" spans="1:19" ht="15.75">
      <c r="A8" s="11"/>
      <c r="B8" s="10" t="s">
        <v>22</v>
      </c>
      <c r="C8" s="220">
        <f>'نفقات فعلية 2010'!D79</f>
        <v>0</v>
      </c>
      <c r="D8" s="378">
        <f>'منقح 2011'!D79</f>
        <v>366.6</v>
      </c>
      <c r="E8" s="379"/>
      <c r="F8" s="378">
        <f>'نفقات فعلية 2011'!D79</f>
        <v>366.041</v>
      </c>
      <c r="G8" s="379"/>
      <c r="H8" s="380">
        <f>'مصدق 2012'!D82</f>
        <v>1218.1410000000001</v>
      </c>
      <c r="I8" s="381"/>
      <c r="J8" s="380">
        <f>'منقح 2012'!D83</f>
        <v>1203.1410000000001</v>
      </c>
      <c r="K8" s="381"/>
      <c r="L8" s="350">
        <f>'مقترح 2013'!D82</f>
        <v>1279</v>
      </c>
      <c r="M8" s="351"/>
      <c r="N8" s="429">
        <f>متفق2013!D82</f>
        <v>1279</v>
      </c>
      <c r="O8" s="351"/>
      <c r="P8" s="35">
        <f t="shared" si="5"/>
        <v>4.9960554648435629</v>
      </c>
      <c r="Q8" s="35">
        <f t="shared" si="6"/>
        <v>6.3050797869908859</v>
      </c>
      <c r="R8" s="7"/>
      <c r="S8" s="377"/>
    </row>
    <row r="9" spans="1:19" ht="15.75">
      <c r="A9" s="11"/>
      <c r="B9" s="10" t="s">
        <v>23</v>
      </c>
      <c r="C9" s="220">
        <f>'نفقات فعلية 2010'!E79</f>
        <v>0</v>
      </c>
      <c r="D9" s="378">
        <f>'منقح 2011'!E79</f>
        <v>0</v>
      </c>
      <c r="E9" s="379"/>
      <c r="F9" s="378">
        <f>'نفقات فعلية 2011'!E79</f>
        <v>0</v>
      </c>
      <c r="G9" s="379"/>
      <c r="H9" s="380">
        <f>'مصدق 2012'!E82</f>
        <v>0</v>
      </c>
      <c r="I9" s="381"/>
      <c r="J9" s="380">
        <f>'منقح 2012'!E83</f>
        <v>0</v>
      </c>
      <c r="K9" s="381"/>
      <c r="L9" s="350">
        <f>'مقترح 2013'!E82</f>
        <v>0</v>
      </c>
      <c r="M9" s="351"/>
      <c r="N9" s="429">
        <f>متفق2013!E82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220">
        <f>'نفقات فعلية 2010'!F79</f>
        <v>0</v>
      </c>
      <c r="D10" s="378">
        <f>'منقح 2011'!F79</f>
        <v>0</v>
      </c>
      <c r="E10" s="379"/>
      <c r="F10" s="378">
        <f>'نفقات فعلية 2011'!F79</f>
        <v>0</v>
      </c>
      <c r="G10" s="379"/>
      <c r="H10" s="380">
        <f>'مصدق 2012'!F82</f>
        <v>0</v>
      </c>
      <c r="I10" s="381"/>
      <c r="J10" s="380">
        <f>'منقح 2012'!F83</f>
        <v>0</v>
      </c>
      <c r="K10" s="381"/>
      <c r="L10" s="350">
        <f>'مقترح 2013'!F82</f>
        <v>0</v>
      </c>
      <c r="M10" s="351"/>
      <c r="N10" s="429">
        <f>متفق2013!F82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220">
        <f>'نفقات فعلية 2010'!G79</f>
        <v>0</v>
      </c>
      <c r="D11" s="378">
        <f>'منقح 2011'!G79</f>
        <v>0</v>
      </c>
      <c r="E11" s="379"/>
      <c r="F11" s="378">
        <f>'نفقات فعلية 2011'!G79</f>
        <v>0</v>
      </c>
      <c r="G11" s="379"/>
      <c r="H11" s="380">
        <f>'مصدق 2012'!G82</f>
        <v>0</v>
      </c>
      <c r="I11" s="381"/>
      <c r="J11" s="380">
        <f>'منقح 2012'!G83</f>
        <v>0</v>
      </c>
      <c r="K11" s="381"/>
      <c r="L11" s="350">
        <f>'مقترح 2013'!G82</f>
        <v>0</v>
      </c>
      <c r="M11" s="351"/>
      <c r="N11" s="429">
        <f>متفق2013!G82</f>
        <v>0</v>
      </c>
      <c r="O11" s="351"/>
      <c r="P11" s="35" t="e">
        <f t="shared" si="5"/>
        <v>#DIV/0!</v>
      </c>
      <c r="Q11" s="35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220">
        <f>'نفقات فعلية 2010'!H79</f>
        <v>0</v>
      </c>
      <c r="D12" s="378">
        <f>'منقح 2011'!H79</f>
        <v>0</v>
      </c>
      <c r="E12" s="379"/>
      <c r="F12" s="378">
        <f>'نفقات فعلية 2011'!H79</f>
        <v>0</v>
      </c>
      <c r="G12" s="379"/>
      <c r="H12" s="380">
        <f>'مصدق 2012'!H82</f>
        <v>0</v>
      </c>
      <c r="I12" s="381"/>
      <c r="J12" s="380">
        <f>'منقح 2012'!H83</f>
        <v>0</v>
      </c>
      <c r="K12" s="381"/>
      <c r="L12" s="350">
        <f>'مقترح 2013'!H82</f>
        <v>0</v>
      </c>
      <c r="M12" s="351"/>
      <c r="N12" s="429">
        <f>متفق2013!H82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220">
        <f>'نفقات فعلية 2010'!I79</f>
        <v>0</v>
      </c>
      <c r="D13" s="378">
        <f>'منقح 2011'!I79</f>
        <v>6.8</v>
      </c>
      <c r="E13" s="379"/>
      <c r="F13" s="378">
        <f>'نفقات فعلية 2011'!I79</f>
        <v>6.7679999999999998</v>
      </c>
      <c r="G13" s="379"/>
      <c r="H13" s="380">
        <f>'مصدق 2012'!I82</f>
        <v>10</v>
      </c>
      <c r="I13" s="381"/>
      <c r="J13" s="380">
        <f>'منقح 2012'!I83</f>
        <v>10</v>
      </c>
      <c r="K13" s="381"/>
      <c r="L13" s="350">
        <f>'مقترح 2013'!I82</f>
        <v>15</v>
      </c>
      <c r="M13" s="351"/>
      <c r="N13" s="429">
        <f>متفق2013!I82</f>
        <v>10</v>
      </c>
      <c r="O13" s="351"/>
      <c r="P13" s="35">
        <f t="shared" si="5"/>
        <v>0</v>
      </c>
      <c r="Q13" s="35">
        <f t="shared" si="6"/>
        <v>0</v>
      </c>
      <c r="R13" s="7"/>
      <c r="S13" s="377"/>
    </row>
    <row r="14" spans="1:19" ht="15.75">
      <c r="A14" s="11"/>
      <c r="B14" s="12" t="s">
        <v>28</v>
      </c>
      <c r="C14" s="220">
        <f>'نفقات فعلية 2010'!J79</f>
        <v>0</v>
      </c>
      <c r="D14" s="378">
        <f>'منقح 2011'!J79</f>
        <v>628.4</v>
      </c>
      <c r="E14" s="379"/>
      <c r="F14" s="378">
        <f>'نفقات فعلية 2011'!J79</f>
        <v>628.17499999999995</v>
      </c>
      <c r="G14" s="379"/>
      <c r="H14" s="380">
        <f>'مصدق 2012'!J82</f>
        <v>565</v>
      </c>
      <c r="I14" s="381"/>
      <c r="J14" s="380">
        <f>'منقح 2012'!J83</f>
        <v>580</v>
      </c>
      <c r="K14" s="381"/>
      <c r="L14" s="350">
        <f>'مقترح 2013'!J82</f>
        <v>3370</v>
      </c>
      <c r="M14" s="351"/>
      <c r="N14" s="429">
        <f>متفق2013!J82</f>
        <v>370</v>
      </c>
      <c r="O14" s="351"/>
      <c r="P14" s="35">
        <f t="shared" si="5"/>
        <v>-34.513274336283182</v>
      </c>
      <c r="Q14" s="35">
        <f t="shared" si="6"/>
        <v>-36.206896551724135</v>
      </c>
      <c r="R14" s="7"/>
      <c r="S14" s="377"/>
    </row>
    <row r="15" spans="1:19" ht="15.75">
      <c r="A15" s="5" t="s">
        <v>29</v>
      </c>
      <c r="B15" s="13" t="s">
        <v>30</v>
      </c>
      <c r="C15" s="221">
        <f>'نفقات فعلية 2010'!N79</f>
        <v>0</v>
      </c>
      <c r="D15" s="382">
        <f>'منقح 2011'!N79</f>
        <v>0</v>
      </c>
      <c r="E15" s="383"/>
      <c r="F15" s="382">
        <f>'نفقات فعلية 2011'!N79</f>
        <v>0</v>
      </c>
      <c r="G15" s="383"/>
      <c r="H15" s="396">
        <f>'مصدق 2012'!N82</f>
        <v>0</v>
      </c>
      <c r="I15" s="397"/>
      <c r="J15" s="396">
        <f>'منقح 2012'!N83</f>
        <v>0</v>
      </c>
      <c r="K15" s="397"/>
      <c r="L15" s="365">
        <f>'مقترح 2013'!N82</f>
        <v>0</v>
      </c>
      <c r="M15" s="366"/>
      <c r="N15" s="428">
        <f>متفق2013!N82</f>
        <v>0</v>
      </c>
      <c r="O15" s="366"/>
      <c r="P15" s="35" t="e">
        <f t="shared" si="5"/>
        <v>#DIV/0!</v>
      </c>
      <c r="Q15" s="35" t="e">
        <f t="shared" si="6"/>
        <v>#DIV/0!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0</v>
      </c>
      <c r="D16" s="411">
        <f>D6+D15</f>
        <v>1377.1999999999998</v>
      </c>
      <c r="E16" s="412"/>
      <c r="F16" s="411">
        <f t="shared" ref="F16" si="7">F6+F15</f>
        <v>1345.597</v>
      </c>
      <c r="G16" s="412"/>
      <c r="H16" s="411">
        <f>H6+H15</f>
        <v>2754.4960000000001</v>
      </c>
      <c r="I16" s="412"/>
      <c r="J16" s="411">
        <f t="shared" ref="J16" si="8">J6+J15</f>
        <v>2764.4369999999999</v>
      </c>
      <c r="K16" s="412"/>
      <c r="L16" s="413">
        <f t="shared" ref="L16" si="9">L6+L15</f>
        <v>5894.6319999999996</v>
      </c>
      <c r="M16" s="414"/>
      <c r="N16" s="413">
        <f>N6+N15</f>
        <v>2836</v>
      </c>
      <c r="O16" s="414"/>
      <c r="P16" s="35">
        <f t="shared" si="5"/>
        <v>2.9589442133878485</v>
      </c>
      <c r="Q16" s="35">
        <f t="shared" si="6"/>
        <v>2.5887007010830798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132"/>
      <c r="N18" s="132"/>
      <c r="O18" s="132"/>
      <c r="P18" s="132"/>
      <c r="Q18" s="367"/>
      <c r="R18" s="132"/>
      <c r="S18" s="132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132"/>
      <c r="N19" s="132"/>
      <c r="O19" s="132"/>
      <c r="P19" s="132"/>
      <c r="Q19" s="367"/>
      <c r="R19" s="132"/>
      <c r="S19" s="132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33" t="s">
        <v>40</v>
      </c>
      <c r="M20" s="132"/>
      <c r="N20" s="26"/>
      <c r="O20" s="26"/>
      <c r="P20" s="26"/>
      <c r="Q20" s="25"/>
      <c r="R20" s="132"/>
      <c r="S20" s="132"/>
    </row>
    <row r="21" spans="1:19" ht="15.75">
      <c r="A21" s="15" t="s">
        <v>19</v>
      </c>
      <c r="B21" s="343" t="s">
        <v>41</v>
      </c>
      <c r="C21" s="344"/>
      <c r="D21" s="348">
        <f>'ايراد فعلي 2010'!C79</f>
        <v>0</v>
      </c>
      <c r="E21" s="349"/>
      <c r="F21" s="350">
        <f>ايرادفعلي2011!C79</f>
        <v>0</v>
      </c>
      <c r="G21" s="351"/>
      <c r="H21" s="350">
        <f>مخطط2012!C79</f>
        <v>0</v>
      </c>
      <c r="I21" s="351"/>
      <c r="J21" s="334">
        <f>مخطط2013!C82</f>
        <v>6</v>
      </c>
      <c r="K21" s="335"/>
      <c r="L21" s="36" t="e">
        <f>(J21/H21-1)*100</f>
        <v>#DIV/0!</v>
      </c>
      <c r="M21" s="132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2010'!D79</f>
        <v>0</v>
      </c>
      <c r="E22" s="349"/>
      <c r="F22" s="350">
        <f>ايرادفعلي2011!D79</f>
        <v>0</v>
      </c>
      <c r="G22" s="351"/>
      <c r="H22" s="350">
        <f>مخطط2012!D79</f>
        <v>0</v>
      </c>
      <c r="I22" s="351"/>
      <c r="J22" s="334">
        <f>مخطط2013!D82</f>
        <v>0</v>
      </c>
      <c r="K22" s="335"/>
      <c r="L22" s="36" t="e">
        <f t="shared" ref="L22:L26" si="10">(J22/H22-1)*100</f>
        <v>#DIV/0!</v>
      </c>
      <c r="M22" s="132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2010'!E79</f>
        <v>0</v>
      </c>
      <c r="E23" s="349"/>
      <c r="F23" s="350">
        <f>ايرادفعلي2011!E79</f>
        <v>0</v>
      </c>
      <c r="G23" s="351"/>
      <c r="H23" s="350">
        <f>مخطط2012!E79</f>
        <v>0</v>
      </c>
      <c r="I23" s="351"/>
      <c r="J23" s="334">
        <f>مخطط2013!E82</f>
        <v>0</v>
      </c>
      <c r="K23" s="335"/>
      <c r="L23" s="36" t="e">
        <f t="shared" si="10"/>
        <v>#DIV/0!</v>
      </c>
      <c r="M23" s="132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2010'!F79</f>
        <v>0</v>
      </c>
      <c r="E24" s="349"/>
      <c r="F24" s="350">
        <f>ايرادفعلي2011!F79</f>
        <v>0.45</v>
      </c>
      <c r="G24" s="351"/>
      <c r="H24" s="350">
        <f>مخطط2012!F79</f>
        <v>0</v>
      </c>
      <c r="I24" s="351"/>
      <c r="J24" s="334">
        <f>مخطط2013!F82</f>
        <v>0.75</v>
      </c>
      <c r="K24" s="335"/>
      <c r="L24" s="36" t="e">
        <f t="shared" si="10"/>
        <v>#DIV/0!</v>
      </c>
      <c r="M24" s="132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2010'!G79</f>
        <v>0</v>
      </c>
      <c r="E25" s="349"/>
      <c r="F25" s="350">
        <f>ايرادفعلي2011!G79</f>
        <v>0</v>
      </c>
      <c r="G25" s="351"/>
      <c r="H25" s="350">
        <f>مخطط2012!G79</f>
        <v>0</v>
      </c>
      <c r="I25" s="351"/>
      <c r="J25" s="334">
        <f>مخطط2013!G82</f>
        <v>0</v>
      </c>
      <c r="K25" s="335"/>
      <c r="L25" s="36" t="e">
        <f t="shared" si="10"/>
        <v>#DIV/0!</v>
      </c>
      <c r="M25" s="132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0</v>
      </c>
      <c r="E26" s="427"/>
      <c r="F26" s="426">
        <f>SUM(F21:G25)</f>
        <v>0.45</v>
      </c>
      <c r="G26" s="427"/>
      <c r="H26" s="426">
        <f>SUM(H21:I25)</f>
        <v>0</v>
      </c>
      <c r="I26" s="427"/>
      <c r="J26" s="426">
        <f>SUM(J21:K25)</f>
        <v>6.75</v>
      </c>
      <c r="K26" s="427"/>
      <c r="L26" s="36" t="e">
        <f t="shared" si="10"/>
        <v>#DIV/0!</v>
      </c>
      <c r="M26" s="132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284</v>
      </c>
      <c r="B28" s="440"/>
      <c r="C28" s="441"/>
      <c r="D28" s="16" t="s">
        <v>50</v>
      </c>
      <c r="E28" s="16" t="s">
        <v>51</v>
      </c>
      <c r="F28" s="16" t="s">
        <v>52</v>
      </c>
      <c r="G28" s="16" t="s">
        <v>53</v>
      </c>
      <c r="H28" s="16" t="s">
        <v>54</v>
      </c>
      <c r="I28" s="16" t="s">
        <v>55</v>
      </c>
      <c r="J28" s="16" t="s">
        <v>56</v>
      </c>
      <c r="K28" s="16" t="s">
        <v>57</v>
      </c>
      <c r="L28" s="16" t="s">
        <v>58</v>
      </c>
      <c r="M28" s="16" t="s">
        <v>59</v>
      </c>
      <c r="N28" s="16" t="s">
        <v>60</v>
      </c>
      <c r="O28" s="16" t="s">
        <v>61</v>
      </c>
      <c r="P28" s="29" t="s">
        <v>62</v>
      </c>
      <c r="Q28" s="17"/>
      <c r="R28" s="22"/>
      <c r="S28" s="1"/>
    </row>
    <row r="29" spans="1:19">
      <c r="A29" s="442"/>
      <c r="B29" s="443"/>
      <c r="C29" s="444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9"/>
      <c r="O29" s="19"/>
      <c r="P29" s="30">
        <f>SUM(D29:O29)</f>
        <v>0</v>
      </c>
      <c r="Q29" s="31"/>
      <c r="R29" s="23"/>
      <c r="S29" s="1"/>
    </row>
    <row r="30" spans="1:19">
      <c r="A30" s="21"/>
      <c r="B30" s="21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33"/>
      <c r="O30" s="33"/>
      <c r="P30" s="23"/>
      <c r="Q30" s="20"/>
      <c r="R30" s="23"/>
      <c r="S30" s="1"/>
    </row>
    <row r="31" spans="1:19">
      <c r="A31" s="417" t="s">
        <v>282</v>
      </c>
      <c r="B31" s="418"/>
      <c r="C31" s="419"/>
      <c r="D31" s="16" t="s">
        <v>50</v>
      </c>
      <c r="E31" s="16" t="s">
        <v>51</v>
      </c>
      <c r="F31" s="16" t="s">
        <v>52</v>
      </c>
      <c r="G31" s="16" t="s">
        <v>53</v>
      </c>
      <c r="H31" s="16" t="s">
        <v>54</v>
      </c>
      <c r="I31" s="16" t="s">
        <v>55</v>
      </c>
      <c r="J31" s="16" t="s">
        <v>56</v>
      </c>
      <c r="K31" s="16" t="s">
        <v>57</v>
      </c>
      <c r="L31" s="16" t="s">
        <v>58</v>
      </c>
      <c r="M31" s="16" t="s">
        <v>59</v>
      </c>
      <c r="N31" s="16" t="s">
        <v>60</v>
      </c>
      <c r="O31" s="16" t="s">
        <v>61</v>
      </c>
      <c r="P31" s="29" t="s">
        <v>62</v>
      </c>
      <c r="Q31" s="17"/>
      <c r="R31" s="22"/>
      <c r="S31" s="1"/>
    </row>
    <row r="32" spans="1:19">
      <c r="A32" s="420"/>
      <c r="B32" s="421"/>
      <c r="C32" s="422"/>
      <c r="D32" s="18">
        <v>1</v>
      </c>
      <c r="E32" s="18">
        <v>2</v>
      </c>
      <c r="F32" s="18">
        <v>7</v>
      </c>
      <c r="G32" s="18">
        <v>3</v>
      </c>
      <c r="H32" s="18">
        <v>5</v>
      </c>
      <c r="I32" s="18">
        <v>5</v>
      </c>
      <c r="J32" s="18">
        <v>6</v>
      </c>
      <c r="K32" s="18">
        <v>28</v>
      </c>
      <c r="L32" s="18">
        <v>11</v>
      </c>
      <c r="M32" s="18">
        <v>1</v>
      </c>
      <c r="N32" s="18">
        <v>0</v>
      </c>
      <c r="O32" s="18">
        <v>0</v>
      </c>
      <c r="P32" s="30">
        <f>SUM(D32:O32)</f>
        <v>69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رقم(1)2013'!C75</f>
        <v>1</v>
      </c>
      <c r="E35" s="158">
        <f>'جدول رقم(1)2013'!D75</f>
        <v>0</v>
      </c>
      <c r="F35" s="158">
        <f>'جدول رقم(1)2013'!E75</f>
        <v>1</v>
      </c>
      <c r="G35" s="158">
        <f>'جدول رقم(1)2013'!F75</f>
        <v>7</v>
      </c>
      <c r="H35" s="158">
        <f>'جدول رقم(1)2013'!G75</f>
        <v>3</v>
      </c>
      <c r="I35" s="158">
        <f>'جدول رقم(1)2013'!H75</f>
        <v>6</v>
      </c>
      <c r="J35" s="158">
        <f>'جدول رقم(1)2013'!I75</f>
        <v>3</v>
      </c>
      <c r="K35" s="158">
        <f>'جدول رقم(1)2013'!J75</f>
        <v>6</v>
      </c>
      <c r="L35" s="158">
        <f>'جدول رقم(1)2013'!K75</f>
        <v>28</v>
      </c>
      <c r="M35" s="158">
        <f>'جدول رقم(1)2013'!L75</f>
        <v>12</v>
      </c>
      <c r="N35" s="158">
        <f>'جدول رقم(1)2013'!M75</f>
        <v>2</v>
      </c>
      <c r="O35" s="158">
        <f>'جدول رقم(1)2013'!N75</f>
        <v>0</v>
      </c>
      <c r="P35" s="159">
        <f>SUM(D35:O35)</f>
        <v>69</v>
      </c>
      <c r="Q35" s="31">
        <v>95</v>
      </c>
      <c r="R35" s="1"/>
      <c r="S35" s="24"/>
    </row>
  </sheetData>
  <sheetProtection password="CC06" sheet="1" objects="1" scenarios="1"/>
  <mergeCells count="141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7" orientation="landscape" r:id="rId1"/>
  <colBreaks count="1" manualBreakCount="1">
    <brk id="17" max="1048575" man="1"/>
  </colBreaks>
</worksheet>
</file>

<file path=xl/worksheets/sheet75.xml><?xml version="1.0" encoding="utf-8"?>
<worksheet xmlns="http://schemas.openxmlformats.org/spreadsheetml/2006/main" xmlns:r="http://schemas.openxmlformats.org/officeDocument/2006/relationships">
  <dimension ref="A1:S37"/>
  <sheetViews>
    <sheetView rightToLeft="1" topLeftCell="A16" workbookViewId="0">
      <selection activeCell="D38" sqref="D38"/>
    </sheetView>
  </sheetViews>
  <sheetFormatPr defaultRowHeight="14.25"/>
  <cols>
    <col min="1" max="1" width="3.875" customWidth="1"/>
    <col min="2" max="2" width="23" customWidth="1"/>
    <col min="3" max="3" width="13.875" customWidth="1"/>
    <col min="5" max="5" width="6.25" customWidth="1"/>
    <col min="7" max="7" width="6.25" customWidth="1"/>
    <col min="8" max="8" width="6.625" customWidth="1"/>
    <col min="9" max="9" width="7.125" customWidth="1"/>
    <col min="10" max="10" width="7.75" customWidth="1"/>
    <col min="11" max="12" width="6.625" customWidth="1"/>
    <col min="13" max="14" width="7.5" customWidth="1"/>
    <col min="15" max="15" width="6.75" customWidth="1"/>
    <col min="16" max="16" width="7.625" customWidth="1"/>
    <col min="17" max="17" width="6.75" customWidth="1"/>
  </cols>
  <sheetData>
    <row r="1" spans="1:19" ht="20.25">
      <c r="A1" s="384" t="s">
        <v>246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132"/>
      <c r="S3" s="132"/>
    </row>
    <row r="4" spans="1:19" ht="15.75">
      <c r="A4" s="409"/>
      <c r="B4" s="409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132"/>
      <c r="S4" s="132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132"/>
      <c r="S5" s="132"/>
    </row>
    <row r="6" spans="1:19" ht="15.75">
      <c r="A6" s="5" t="s">
        <v>19</v>
      </c>
      <c r="B6" s="6" t="s">
        <v>20</v>
      </c>
      <c r="C6" s="129">
        <f>C7+C10+C11+C12+C13+C14+C15+C16</f>
        <v>213230.57299999997</v>
      </c>
      <c r="D6" s="438">
        <f>D7+D10+D11+D12+D13+D14+D15+D16</f>
        <v>265132.58400000003</v>
      </c>
      <c r="E6" s="438"/>
      <c r="F6" s="438">
        <f t="shared" ref="F6:O6" si="0">F7+F10+F11+F12+F13+F14+F15+F16</f>
        <v>253010.791</v>
      </c>
      <c r="G6" s="438">
        <f t="shared" si="0"/>
        <v>0</v>
      </c>
      <c r="H6" s="439">
        <f t="shared" si="0"/>
        <v>279909.57500000001</v>
      </c>
      <c r="I6" s="439">
        <f t="shared" si="0"/>
        <v>0</v>
      </c>
      <c r="J6" s="439">
        <f t="shared" si="0"/>
        <v>298460.39300000004</v>
      </c>
      <c r="K6" s="439">
        <f t="shared" si="0"/>
        <v>0</v>
      </c>
      <c r="L6" s="439">
        <f t="shared" si="0"/>
        <v>371588.06300000002</v>
      </c>
      <c r="M6" s="439">
        <f t="shared" si="0"/>
        <v>0</v>
      </c>
      <c r="N6" s="452">
        <f t="shared" si="0"/>
        <v>356318</v>
      </c>
      <c r="O6" s="452">
        <f t="shared" si="0"/>
        <v>0</v>
      </c>
      <c r="P6" s="35">
        <f>(N6/H6-1)*100</f>
        <v>27.297538856968352</v>
      </c>
      <c r="Q6" s="35">
        <f>(N6/J6-1)*100</f>
        <v>19.385355094670786</v>
      </c>
      <c r="R6" s="7"/>
      <c r="S6" s="8"/>
    </row>
    <row r="7" spans="1:19" ht="15.75">
      <c r="A7" s="9"/>
      <c r="B7" s="128" t="s">
        <v>21</v>
      </c>
      <c r="C7" s="136">
        <f>C8+C9</f>
        <v>181608.4</v>
      </c>
      <c r="D7" s="434">
        <f>D8+D9</f>
        <v>217532.62</v>
      </c>
      <c r="E7" s="435"/>
      <c r="F7" s="434">
        <f t="shared" ref="F7:O7" si="1">F8+F9</f>
        <v>210137.291</v>
      </c>
      <c r="G7" s="435">
        <f t="shared" si="1"/>
        <v>0</v>
      </c>
      <c r="H7" s="436">
        <f t="shared" si="1"/>
        <v>241453.57500000001</v>
      </c>
      <c r="I7" s="437">
        <f t="shared" si="1"/>
        <v>0</v>
      </c>
      <c r="J7" s="436">
        <f t="shared" si="1"/>
        <v>244934.39300000001</v>
      </c>
      <c r="K7" s="437">
        <f t="shared" si="1"/>
        <v>0</v>
      </c>
      <c r="L7" s="436">
        <f t="shared" si="1"/>
        <v>311757.78700000001</v>
      </c>
      <c r="M7" s="437">
        <f t="shared" si="1"/>
        <v>0</v>
      </c>
      <c r="N7" s="450">
        <f t="shared" si="1"/>
        <v>311758</v>
      </c>
      <c r="O7" s="451">
        <f t="shared" si="1"/>
        <v>0</v>
      </c>
      <c r="P7" s="35">
        <f t="shared" ref="P7:P18" si="2">(N7/H7-1)*100</f>
        <v>29.117160514189933</v>
      </c>
      <c r="Q7" s="35">
        <f t="shared" ref="Q7:Q18" si="3">(N7/J7-1)*100</f>
        <v>27.282247373075119</v>
      </c>
      <c r="R7" s="7"/>
      <c r="S7" s="377"/>
    </row>
    <row r="8" spans="1:19" ht="15.75">
      <c r="A8" s="11"/>
      <c r="B8" s="127" t="s">
        <v>209</v>
      </c>
      <c r="C8" s="135">
        <f>'نفقات فعلية 2010'!C80</f>
        <v>181608.4</v>
      </c>
      <c r="D8" s="378">
        <f>'منقح 2011'!C80</f>
        <v>180982.62</v>
      </c>
      <c r="E8" s="379"/>
      <c r="F8" s="378">
        <f>'نفقات فعلية 2011'!C80</f>
        <v>183415.78200000001</v>
      </c>
      <c r="G8" s="379"/>
      <c r="H8" s="378">
        <f>'مصدق 2012'!C83</f>
        <v>220253.57500000001</v>
      </c>
      <c r="I8" s="379"/>
      <c r="J8" s="378">
        <f>'منقح 2012'!C84</f>
        <v>244934.39300000001</v>
      </c>
      <c r="K8" s="379"/>
      <c r="L8" s="382">
        <f>'مقترح 2013'!C83</f>
        <v>274311.60700000002</v>
      </c>
      <c r="M8" s="383"/>
      <c r="N8" s="448">
        <f>متفق2013!C83</f>
        <v>274312</v>
      </c>
      <c r="O8" s="449"/>
      <c r="P8" s="35">
        <f t="shared" si="2"/>
        <v>24.543721935046904</v>
      </c>
      <c r="Q8" s="35">
        <f t="shared" si="3"/>
        <v>11.994071816610896</v>
      </c>
      <c r="R8" s="7"/>
      <c r="S8" s="377"/>
    </row>
    <row r="9" spans="1:19" ht="15.75">
      <c r="A9" s="11"/>
      <c r="B9" s="127" t="s">
        <v>210</v>
      </c>
      <c r="C9" s="135">
        <f>'نفقات فعلية 2010'!K80</f>
        <v>0</v>
      </c>
      <c r="D9" s="378">
        <f>'منقح 2011'!K80</f>
        <v>36550</v>
      </c>
      <c r="E9" s="379"/>
      <c r="F9" s="378">
        <f>'نفقات فعلية 2011'!K80</f>
        <v>26721.508999999998</v>
      </c>
      <c r="G9" s="379"/>
      <c r="H9" s="378">
        <f>'مصدق 2012'!K83</f>
        <v>21200</v>
      </c>
      <c r="I9" s="379"/>
      <c r="J9" s="378">
        <f>'منقح 2012'!K84</f>
        <v>0</v>
      </c>
      <c r="K9" s="379"/>
      <c r="L9" s="382">
        <f>'مقترح 2013'!K83</f>
        <v>37446.18</v>
      </c>
      <c r="M9" s="383"/>
      <c r="N9" s="448">
        <f>متفق2013!K83</f>
        <v>37446</v>
      </c>
      <c r="O9" s="449"/>
      <c r="P9" s="35">
        <f t="shared" si="2"/>
        <v>76.632075471698101</v>
      </c>
      <c r="Q9" s="35" t="e">
        <f t="shared" si="3"/>
        <v>#DIV/0!</v>
      </c>
      <c r="R9" s="7"/>
      <c r="S9" s="377"/>
    </row>
    <row r="10" spans="1:19" ht="15.75">
      <c r="A10" s="11"/>
      <c r="B10" s="10" t="s">
        <v>22</v>
      </c>
      <c r="C10" s="135">
        <f>'نفقات فعلية 2010'!D80</f>
        <v>28198.511999999999</v>
      </c>
      <c r="D10" s="378">
        <f>'منقح 2011'!D80</f>
        <v>43356.214</v>
      </c>
      <c r="E10" s="379"/>
      <c r="F10" s="378">
        <f>'نفقات فعلية 2011'!D80</f>
        <v>38778.949000000001</v>
      </c>
      <c r="G10" s="379"/>
      <c r="H10" s="380">
        <f>'مصدق 2012'!D83</f>
        <v>37842.5</v>
      </c>
      <c r="I10" s="381"/>
      <c r="J10" s="380">
        <f>'منقح 2012'!D84</f>
        <v>52782.5</v>
      </c>
      <c r="K10" s="381"/>
      <c r="L10" s="365">
        <f>'مقترح 2013'!D83</f>
        <v>59014.775999999998</v>
      </c>
      <c r="M10" s="366"/>
      <c r="N10" s="428">
        <f>متفق2013!D83</f>
        <v>43744</v>
      </c>
      <c r="O10" s="366"/>
      <c r="P10" s="35">
        <f t="shared" si="2"/>
        <v>15.594899914117732</v>
      </c>
      <c r="Q10" s="35">
        <f t="shared" si="3"/>
        <v>-17.124046795813008</v>
      </c>
      <c r="R10" s="7"/>
      <c r="S10" s="377"/>
    </row>
    <row r="11" spans="1:19" ht="15.75">
      <c r="A11" s="11"/>
      <c r="B11" s="10" t="s">
        <v>23</v>
      </c>
      <c r="C11" s="135">
        <f>'نفقات فعلية 2010'!E80</f>
        <v>0</v>
      </c>
      <c r="D11" s="378">
        <f>'منقح 2011'!E80</f>
        <v>0</v>
      </c>
      <c r="E11" s="379"/>
      <c r="F11" s="378">
        <f>'نفقات فعلية 2011'!E80</f>
        <v>0</v>
      </c>
      <c r="G11" s="379"/>
      <c r="H11" s="380">
        <f>'مصدق 2012'!E83</f>
        <v>0</v>
      </c>
      <c r="I11" s="381"/>
      <c r="J11" s="380">
        <f>'منقح 2012'!E84</f>
        <v>0</v>
      </c>
      <c r="K11" s="381"/>
      <c r="L11" s="365">
        <f>'مقترح 2013'!E83</f>
        <v>0</v>
      </c>
      <c r="M11" s="366"/>
      <c r="N11" s="428">
        <f>متفق2013!E83</f>
        <v>0</v>
      </c>
      <c r="O11" s="366"/>
      <c r="P11" s="35" t="e">
        <f t="shared" si="2"/>
        <v>#DIV/0!</v>
      </c>
      <c r="Q11" s="35" t="e">
        <f t="shared" si="3"/>
        <v>#DIV/0!</v>
      </c>
      <c r="R11" s="7"/>
      <c r="S11" s="377"/>
    </row>
    <row r="12" spans="1:19" ht="15.75">
      <c r="A12" s="11"/>
      <c r="B12" s="10" t="s">
        <v>24</v>
      </c>
      <c r="C12" s="135">
        <f>'نفقات فعلية 2010'!F80</f>
        <v>0</v>
      </c>
      <c r="D12" s="378">
        <f>'منقح 2011'!F80</f>
        <v>0</v>
      </c>
      <c r="E12" s="379"/>
      <c r="F12" s="378">
        <f>'نفقات فعلية 2011'!F80</f>
        <v>0</v>
      </c>
      <c r="G12" s="379"/>
      <c r="H12" s="380">
        <f>'مصدق 2012'!F83</f>
        <v>0</v>
      </c>
      <c r="I12" s="381"/>
      <c r="J12" s="380">
        <f>'منقح 2012'!F84</f>
        <v>0</v>
      </c>
      <c r="K12" s="381"/>
      <c r="L12" s="365">
        <f>'مقترح 2013'!F83</f>
        <v>0</v>
      </c>
      <c r="M12" s="366"/>
      <c r="N12" s="428">
        <f>متفق2013!F83</f>
        <v>0</v>
      </c>
      <c r="O12" s="366"/>
      <c r="P12" s="35" t="e">
        <f t="shared" si="2"/>
        <v>#DIV/0!</v>
      </c>
      <c r="Q12" s="35" t="e">
        <f t="shared" si="3"/>
        <v>#DIV/0!</v>
      </c>
      <c r="R12" s="7"/>
      <c r="S12" s="377"/>
    </row>
    <row r="13" spans="1:19" ht="15.75">
      <c r="A13" s="11"/>
      <c r="B13" s="10" t="s">
        <v>25</v>
      </c>
      <c r="C13" s="135">
        <f>'نفقات فعلية 2010'!G80</f>
        <v>0</v>
      </c>
      <c r="D13" s="378">
        <f>'منقح 2011'!G80</f>
        <v>0</v>
      </c>
      <c r="E13" s="379"/>
      <c r="F13" s="378">
        <f>'نفقات فعلية 2011'!G80</f>
        <v>0</v>
      </c>
      <c r="G13" s="379"/>
      <c r="H13" s="380">
        <f>'مصدق 2012'!G83</f>
        <v>0</v>
      </c>
      <c r="I13" s="381"/>
      <c r="J13" s="380">
        <f>'منقح 2012'!G84</f>
        <v>0</v>
      </c>
      <c r="K13" s="381"/>
      <c r="L13" s="365">
        <f>'مقترح 2013'!G83</f>
        <v>0</v>
      </c>
      <c r="M13" s="366"/>
      <c r="N13" s="428">
        <f>متفق2013!G83</f>
        <v>0</v>
      </c>
      <c r="O13" s="366"/>
      <c r="P13" s="35" t="e">
        <f t="shared" si="2"/>
        <v>#DIV/0!</v>
      </c>
      <c r="Q13" s="35" t="e">
        <f t="shared" si="3"/>
        <v>#DIV/0!</v>
      </c>
      <c r="R13" s="7"/>
      <c r="S13" s="377"/>
    </row>
    <row r="14" spans="1:19" ht="15.75">
      <c r="A14" s="11"/>
      <c r="B14" s="10" t="s">
        <v>26</v>
      </c>
      <c r="C14" s="135">
        <f>'نفقات فعلية 2010'!H80</f>
        <v>0</v>
      </c>
      <c r="D14" s="378">
        <f>'منقح 2011'!H80</f>
        <v>0</v>
      </c>
      <c r="E14" s="379"/>
      <c r="F14" s="378">
        <f>'نفقات فعلية 2011'!H80</f>
        <v>0</v>
      </c>
      <c r="G14" s="379"/>
      <c r="H14" s="380">
        <f>'مصدق 2012'!H83</f>
        <v>0</v>
      </c>
      <c r="I14" s="381"/>
      <c r="J14" s="380">
        <f>'منقح 2012'!H84</f>
        <v>0</v>
      </c>
      <c r="K14" s="381"/>
      <c r="L14" s="365">
        <f>'مقترح 2013'!H83</f>
        <v>0</v>
      </c>
      <c r="M14" s="366"/>
      <c r="N14" s="428">
        <f>متفق2013!H83</f>
        <v>0</v>
      </c>
      <c r="O14" s="366"/>
      <c r="P14" s="35" t="e">
        <f t="shared" si="2"/>
        <v>#DIV/0!</v>
      </c>
      <c r="Q14" s="35" t="e">
        <f t="shared" si="3"/>
        <v>#DIV/0!</v>
      </c>
      <c r="R14" s="7"/>
      <c r="S14" s="377"/>
    </row>
    <row r="15" spans="1:19" ht="15.75">
      <c r="A15" s="11"/>
      <c r="B15" s="10" t="s">
        <v>27</v>
      </c>
      <c r="C15" s="135">
        <f>'نفقات فعلية 2010'!I80</f>
        <v>49.676000000000002</v>
      </c>
      <c r="D15" s="378">
        <f>'منقح 2011'!I80</f>
        <v>434.5</v>
      </c>
      <c r="E15" s="379"/>
      <c r="F15" s="378">
        <f>'نفقات فعلية 2011'!I80</f>
        <v>407.43200000000002</v>
      </c>
      <c r="G15" s="379"/>
      <c r="H15" s="380">
        <f>'مصدق 2012'!I83</f>
        <v>92.5</v>
      </c>
      <c r="I15" s="381"/>
      <c r="J15" s="380">
        <f>'منقح 2012'!I84</f>
        <v>92.5</v>
      </c>
      <c r="K15" s="381"/>
      <c r="L15" s="365">
        <f>'مقترح 2013'!I83</f>
        <v>192.5</v>
      </c>
      <c r="M15" s="366"/>
      <c r="N15" s="428">
        <f>متفق2013!I83</f>
        <v>193</v>
      </c>
      <c r="O15" s="366"/>
      <c r="P15" s="35">
        <f t="shared" si="2"/>
        <v>108.64864864864865</v>
      </c>
      <c r="Q15" s="35">
        <f t="shared" si="3"/>
        <v>108.64864864864865</v>
      </c>
      <c r="R15" s="7"/>
      <c r="S15" s="377"/>
    </row>
    <row r="16" spans="1:19" ht="15.75">
      <c r="A16" s="11"/>
      <c r="B16" s="12" t="s">
        <v>28</v>
      </c>
      <c r="C16" s="135">
        <f>'نفقات فعلية 2010'!J80</f>
        <v>3373.9850000000001</v>
      </c>
      <c r="D16" s="378">
        <f>'منقح 2011'!J80</f>
        <v>3809.25</v>
      </c>
      <c r="E16" s="379"/>
      <c r="F16" s="378">
        <f>'نفقات فعلية 2011'!J80</f>
        <v>3687.1190000000001</v>
      </c>
      <c r="G16" s="379"/>
      <c r="H16" s="380">
        <f>'مصدق 2012'!J83</f>
        <v>521</v>
      </c>
      <c r="I16" s="381"/>
      <c r="J16" s="380">
        <f>'منقح 2012'!J84</f>
        <v>651</v>
      </c>
      <c r="K16" s="381"/>
      <c r="L16" s="365">
        <f>'مقترح 2013'!J83</f>
        <v>623</v>
      </c>
      <c r="M16" s="366"/>
      <c r="N16" s="428">
        <f>متفق2013!J83</f>
        <v>623</v>
      </c>
      <c r="O16" s="366"/>
      <c r="P16" s="35">
        <f t="shared" si="2"/>
        <v>19.577735124760089</v>
      </c>
      <c r="Q16" s="35">
        <f t="shared" si="3"/>
        <v>-4.3010752688172005</v>
      </c>
      <c r="R16" s="7"/>
      <c r="S16" s="377"/>
    </row>
    <row r="17" spans="1:19" ht="15.75">
      <c r="A17" s="5" t="s">
        <v>29</v>
      </c>
      <c r="B17" s="13" t="s">
        <v>30</v>
      </c>
      <c r="C17" s="134">
        <f>'نفقات فعلية 2010'!N80</f>
        <v>13762.564</v>
      </c>
      <c r="D17" s="382">
        <f>'منقح 2011'!N80</f>
        <v>22801.17</v>
      </c>
      <c r="E17" s="383"/>
      <c r="F17" s="382">
        <f>'نفقات فعلية 2011'!N80</f>
        <v>19561.042000000001</v>
      </c>
      <c r="G17" s="383"/>
      <c r="H17" s="396">
        <f>'مصدق 2012'!N83</f>
        <v>14000</v>
      </c>
      <c r="I17" s="397"/>
      <c r="J17" s="396">
        <f>'منقح 2012'!N84</f>
        <v>16798.044000000002</v>
      </c>
      <c r="K17" s="397"/>
      <c r="L17" s="365">
        <f>'مقترح 2013'!N83</f>
        <v>28393</v>
      </c>
      <c r="M17" s="366"/>
      <c r="N17" s="428">
        <f>متفق2013!N83</f>
        <v>14000</v>
      </c>
      <c r="O17" s="366"/>
      <c r="P17" s="35">
        <f t="shared" si="2"/>
        <v>0</v>
      </c>
      <c r="Q17" s="35">
        <f t="shared" si="3"/>
        <v>-16.6569631559484</v>
      </c>
      <c r="R17" s="7"/>
      <c r="S17" s="8"/>
    </row>
    <row r="18" spans="1:19" ht="15.75">
      <c r="A18" s="5" t="s">
        <v>31</v>
      </c>
      <c r="B18" s="13" t="s">
        <v>32</v>
      </c>
      <c r="C18" s="39">
        <f>C6+C17</f>
        <v>226993.13699999999</v>
      </c>
      <c r="D18" s="411">
        <f>D6+D17</f>
        <v>287933.75400000002</v>
      </c>
      <c r="E18" s="412"/>
      <c r="F18" s="411">
        <f t="shared" ref="F18" si="4">F6+F17</f>
        <v>272571.83299999998</v>
      </c>
      <c r="G18" s="412"/>
      <c r="H18" s="411">
        <f t="shared" ref="H18" si="5">H6+H17</f>
        <v>293909.57500000001</v>
      </c>
      <c r="I18" s="412"/>
      <c r="J18" s="411">
        <f t="shared" ref="J18" si="6">J6+J17</f>
        <v>315258.43700000003</v>
      </c>
      <c r="K18" s="412"/>
      <c r="L18" s="413">
        <f t="shared" ref="L18" si="7">L6+L17</f>
        <v>399981.06300000002</v>
      </c>
      <c r="M18" s="414"/>
      <c r="N18" s="446">
        <f t="shared" ref="N18" si="8">N6+N17</f>
        <v>370318</v>
      </c>
      <c r="O18" s="447"/>
      <c r="P18" s="35">
        <f t="shared" si="2"/>
        <v>25.997256128862077</v>
      </c>
      <c r="Q18" s="35">
        <f t="shared" si="3"/>
        <v>17.464897537381361</v>
      </c>
      <c r="R18" s="7"/>
      <c r="S18" s="8"/>
    </row>
    <row r="19" spans="1:19" ht="18.75">
      <c r="A19" s="398" t="s">
        <v>33</v>
      </c>
      <c r="B19" s="398"/>
      <c r="C19" s="398"/>
      <c r="D19" s="398"/>
      <c r="E19" s="398"/>
      <c r="F19" s="398"/>
      <c r="G19" s="398"/>
      <c r="H19" s="398"/>
      <c r="I19" s="398"/>
      <c r="J19" s="399"/>
      <c r="K19" s="399"/>
      <c r="L19" s="399"/>
      <c r="M19" s="399"/>
      <c r="N19" s="400"/>
      <c r="O19" s="400"/>
      <c r="P19" s="400"/>
      <c r="Q19" s="1"/>
      <c r="R19" s="14"/>
      <c r="S19" s="1"/>
    </row>
    <row r="20" spans="1:19" ht="15.75">
      <c r="A20" s="408" t="s">
        <v>1</v>
      </c>
      <c r="B20" s="404" t="s">
        <v>2</v>
      </c>
      <c r="C20" s="405"/>
      <c r="D20" s="355" t="s">
        <v>34</v>
      </c>
      <c r="E20" s="356"/>
      <c r="F20" s="375" t="s">
        <v>34</v>
      </c>
      <c r="G20" s="376"/>
      <c r="H20" s="375" t="s">
        <v>35</v>
      </c>
      <c r="I20" s="401"/>
      <c r="J20" s="375" t="s">
        <v>35</v>
      </c>
      <c r="K20" s="376"/>
      <c r="L20" s="405" t="s">
        <v>5</v>
      </c>
      <c r="M20" s="132"/>
      <c r="N20" s="132"/>
      <c r="O20" s="132"/>
      <c r="P20" s="132"/>
      <c r="Q20" s="367"/>
      <c r="R20" s="132"/>
      <c r="S20" s="132"/>
    </row>
    <row r="21" spans="1:19" ht="15.75">
      <c r="A21" s="409"/>
      <c r="B21" s="415"/>
      <c r="C21" s="416"/>
      <c r="D21" s="357" t="s">
        <v>279</v>
      </c>
      <c r="E21" s="358"/>
      <c r="F21" s="368" t="s">
        <v>36</v>
      </c>
      <c r="G21" s="392"/>
      <c r="H21" s="368" t="s">
        <v>280</v>
      </c>
      <c r="I21" s="369"/>
      <c r="J21" s="361" t="s">
        <v>281</v>
      </c>
      <c r="K21" s="362"/>
      <c r="L21" s="416"/>
      <c r="M21" s="132"/>
      <c r="N21" s="132"/>
      <c r="O21" s="132"/>
      <c r="P21" s="132"/>
      <c r="Q21" s="367"/>
      <c r="R21" s="132"/>
      <c r="S21" s="132"/>
    </row>
    <row r="22" spans="1:19" ht="15.75">
      <c r="A22" s="410"/>
      <c r="B22" s="406"/>
      <c r="C22" s="407"/>
      <c r="D22" s="359" t="s">
        <v>37</v>
      </c>
      <c r="E22" s="360"/>
      <c r="F22" s="370" t="s">
        <v>38</v>
      </c>
      <c r="G22" s="371"/>
      <c r="H22" s="370" t="s">
        <v>12</v>
      </c>
      <c r="I22" s="372"/>
      <c r="J22" s="373" t="s">
        <v>39</v>
      </c>
      <c r="K22" s="374"/>
      <c r="L22" s="133" t="s">
        <v>40</v>
      </c>
      <c r="M22" s="132"/>
      <c r="N22" s="26"/>
      <c r="O22" s="26"/>
      <c r="P22" s="26"/>
      <c r="Q22" s="25"/>
      <c r="R22" s="132"/>
      <c r="S22" s="132"/>
    </row>
    <row r="23" spans="1:19" ht="15.75">
      <c r="A23" s="15" t="s">
        <v>19</v>
      </c>
      <c r="B23" s="343" t="s">
        <v>41</v>
      </c>
      <c r="C23" s="344"/>
      <c r="D23" s="348">
        <f>'ايراد فعلي 2010'!C80</f>
        <v>574.59699999999998</v>
      </c>
      <c r="E23" s="349"/>
      <c r="F23" s="350">
        <f>ايرادفعلي2011!C80</f>
        <v>603.88400000000001</v>
      </c>
      <c r="G23" s="351"/>
      <c r="H23" s="350">
        <f>مخطط2012!C80</f>
        <v>1415</v>
      </c>
      <c r="I23" s="351"/>
      <c r="J23" s="334">
        <f>مخطط2013!C83</f>
        <v>2297.7800000000002</v>
      </c>
      <c r="K23" s="335"/>
      <c r="L23" s="36">
        <f>(J23/H23-1)*100</f>
        <v>62.387279151943488</v>
      </c>
      <c r="M23" s="132"/>
      <c r="N23" s="25"/>
      <c r="O23" s="25"/>
      <c r="P23" s="25"/>
      <c r="Q23" s="28"/>
      <c r="R23" s="7"/>
      <c r="S23" s="8"/>
    </row>
    <row r="24" spans="1:19" ht="15.75">
      <c r="A24" s="15" t="s">
        <v>29</v>
      </c>
      <c r="B24" s="343" t="s">
        <v>42</v>
      </c>
      <c r="C24" s="344"/>
      <c r="D24" s="348">
        <f>'ايراد فعلي 2010'!D80</f>
        <v>0</v>
      </c>
      <c r="E24" s="349"/>
      <c r="F24" s="350">
        <f>ايرادفعلي2011!D80</f>
        <v>0</v>
      </c>
      <c r="G24" s="351"/>
      <c r="H24" s="350">
        <f>مخطط2012!D80</f>
        <v>0</v>
      </c>
      <c r="I24" s="351"/>
      <c r="J24" s="334">
        <f>مخطط2013!D83</f>
        <v>0</v>
      </c>
      <c r="K24" s="335"/>
      <c r="L24" s="36" t="e">
        <f t="shared" ref="L24:L28" si="9">(J24/H24-1)*100</f>
        <v>#DIV/0!</v>
      </c>
      <c r="M24" s="132"/>
      <c r="N24" s="25"/>
      <c r="O24" s="25"/>
      <c r="P24" s="25"/>
      <c r="Q24" s="28"/>
      <c r="R24" s="7"/>
      <c r="S24" s="8"/>
    </row>
    <row r="25" spans="1:19" ht="15.75">
      <c r="A25" s="15" t="s">
        <v>31</v>
      </c>
      <c r="B25" s="343" t="s">
        <v>43</v>
      </c>
      <c r="C25" s="344"/>
      <c r="D25" s="348">
        <f>'ايراد فعلي 2010'!E80</f>
        <v>0</v>
      </c>
      <c r="E25" s="349"/>
      <c r="F25" s="350">
        <f>ايرادفعلي2011!E80</f>
        <v>0</v>
      </c>
      <c r="G25" s="351"/>
      <c r="H25" s="350">
        <f>مخطط2012!E80</f>
        <v>0</v>
      </c>
      <c r="I25" s="351"/>
      <c r="J25" s="334">
        <f>مخطط2013!E83</f>
        <v>0</v>
      </c>
      <c r="K25" s="335"/>
      <c r="L25" s="36" t="e">
        <f t="shared" si="9"/>
        <v>#DIV/0!</v>
      </c>
      <c r="M25" s="132"/>
      <c r="N25" s="25"/>
      <c r="O25" s="25"/>
      <c r="P25" s="25"/>
      <c r="Q25" s="28"/>
      <c r="R25" s="7"/>
      <c r="S25" s="8"/>
    </row>
    <row r="26" spans="1:19" ht="15.75">
      <c r="A26" s="15" t="s">
        <v>44</v>
      </c>
      <c r="B26" s="343" t="s">
        <v>45</v>
      </c>
      <c r="C26" s="344"/>
      <c r="D26" s="348">
        <f>'ايراد فعلي 2010'!F80</f>
        <v>1810.9760000000001</v>
      </c>
      <c r="E26" s="349"/>
      <c r="F26" s="350">
        <f>ايرادفعلي2011!F80</f>
        <v>3628.3850000000002</v>
      </c>
      <c r="G26" s="351"/>
      <c r="H26" s="350">
        <f>مخطط2012!F80</f>
        <v>10985</v>
      </c>
      <c r="I26" s="351"/>
      <c r="J26" s="334">
        <f>مخطط2013!F83</f>
        <v>19779.966</v>
      </c>
      <c r="K26" s="335"/>
      <c r="L26" s="36">
        <f t="shared" si="9"/>
        <v>80.063413746017304</v>
      </c>
      <c r="M26" s="132"/>
      <c r="N26" s="25"/>
      <c r="O26" s="25"/>
      <c r="P26" s="25"/>
      <c r="Q26" s="28"/>
      <c r="R26" s="7"/>
      <c r="S26" s="8"/>
    </row>
    <row r="27" spans="1:19" ht="15.75">
      <c r="A27" s="15" t="s">
        <v>46</v>
      </c>
      <c r="B27" s="343" t="s">
        <v>47</v>
      </c>
      <c r="C27" s="344"/>
      <c r="D27" s="348">
        <f>'ايراد فعلي 2010'!G80</f>
        <v>0</v>
      </c>
      <c r="E27" s="349"/>
      <c r="F27" s="350">
        <f>ايرادفعلي2011!G80</f>
        <v>0</v>
      </c>
      <c r="G27" s="351"/>
      <c r="H27" s="350">
        <f>مخطط2012!G80</f>
        <v>3</v>
      </c>
      <c r="I27" s="351"/>
      <c r="J27" s="334">
        <f>مخطط2013!G83</f>
        <v>0</v>
      </c>
      <c r="K27" s="335"/>
      <c r="L27" s="36">
        <f t="shared" si="9"/>
        <v>-100</v>
      </c>
      <c r="M27" s="132"/>
      <c r="N27" s="25"/>
      <c r="O27" s="25"/>
      <c r="P27" s="25"/>
      <c r="Q27" s="28"/>
      <c r="R27" s="7"/>
      <c r="S27" s="8"/>
    </row>
    <row r="28" spans="1:19" ht="15.75">
      <c r="A28" s="423" t="s">
        <v>48</v>
      </c>
      <c r="B28" s="424"/>
      <c r="C28" s="425"/>
      <c r="D28" s="426">
        <f>SUM(D23:E27)</f>
        <v>2385.5730000000003</v>
      </c>
      <c r="E28" s="427"/>
      <c r="F28" s="426">
        <f>SUM(F23:G27)</f>
        <v>4232.2690000000002</v>
      </c>
      <c r="G28" s="427"/>
      <c r="H28" s="426">
        <f t="shared" ref="H28" si="10">SUM(H23:I27)</f>
        <v>12403</v>
      </c>
      <c r="I28" s="427"/>
      <c r="J28" s="426">
        <f t="shared" ref="J28" si="11">SUM(J23:K27)</f>
        <v>22077.745999999999</v>
      </c>
      <c r="K28" s="427"/>
      <c r="L28" s="36">
        <f t="shared" si="9"/>
        <v>78.003273401596388</v>
      </c>
      <c r="M28" s="132"/>
      <c r="N28" s="27"/>
      <c r="O28" s="27"/>
      <c r="P28" s="27"/>
      <c r="Q28" s="28"/>
      <c r="R28" s="7"/>
      <c r="S28" s="7"/>
    </row>
    <row r="29" spans="1:19" ht="18">
      <c r="A29" s="347" t="s">
        <v>49</v>
      </c>
      <c r="B29" s="347"/>
      <c r="C29" s="347"/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347"/>
      <c r="Q29" s="347"/>
      <c r="R29" s="347"/>
      <c r="S29" s="1"/>
    </row>
    <row r="30" spans="1:19">
      <c r="A30" s="417" t="s">
        <v>64</v>
      </c>
      <c r="B30" s="418"/>
      <c r="C30" s="419"/>
      <c r="D30" s="180" t="s">
        <v>50</v>
      </c>
      <c r="E30" s="180" t="s">
        <v>51</v>
      </c>
      <c r="F30" s="180" t="s">
        <v>52</v>
      </c>
      <c r="G30" s="180" t="s">
        <v>53</v>
      </c>
      <c r="H30" s="180" t="s">
        <v>54</v>
      </c>
      <c r="I30" s="180" t="s">
        <v>55</v>
      </c>
      <c r="J30" s="180" t="s">
        <v>56</v>
      </c>
      <c r="K30" s="180" t="s">
        <v>57</v>
      </c>
      <c r="L30" s="180" t="s">
        <v>58</v>
      </c>
      <c r="M30" s="180" t="s">
        <v>59</v>
      </c>
      <c r="N30" s="180" t="s">
        <v>60</v>
      </c>
      <c r="O30" s="180" t="s">
        <v>61</v>
      </c>
      <c r="P30" s="139" t="s">
        <v>62</v>
      </c>
      <c r="Q30" s="17"/>
      <c r="R30" s="22"/>
      <c r="S30" s="1"/>
    </row>
    <row r="31" spans="1:19" ht="15.75">
      <c r="A31" s="420"/>
      <c r="B31" s="421"/>
      <c r="C31" s="422"/>
      <c r="D31" s="153">
        <v>31</v>
      </c>
      <c r="E31" s="153">
        <v>1511</v>
      </c>
      <c r="F31" s="153">
        <v>6</v>
      </c>
      <c r="G31" s="153">
        <v>193</v>
      </c>
      <c r="H31" s="153">
        <v>386</v>
      </c>
      <c r="I31" s="153">
        <v>432</v>
      </c>
      <c r="J31" s="153">
        <v>782</v>
      </c>
      <c r="K31" s="153">
        <v>1062</v>
      </c>
      <c r="L31" s="153">
        <v>1283</v>
      </c>
      <c r="M31" s="154">
        <v>772</v>
      </c>
      <c r="N31" s="154">
        <v>810</v>
      </c>
      <c r="O31" s="153">
        <v>501</v>
      </c>
      <c r="P31" s="162">
        <f>SUM(D31:O31)</f>
        <v>7769</v>
      </c>
      <c r="Q31" s="31"/>
      <c r="R31" s="23"/>
      <c r="S31" s="1"/>
    </row>
    <row r="32" spans="1:19" ht="15">
      <c r="A32" s="21"/>
      <c r="B32" s="21"/>
      <c r="C32" s="22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20"/>
      <c r="R32" s="23"/>
      <c r="S32" s="1"/>
    </row>
    <row r="33" spans="1:19">
      <c r="A33" s="417" t="s">
        <v>282</v>
      </c>
      <c r="B33" s="418"/>
      <c r="C33" s="419"/>
      <c r="D33" s="137" t="s">
        <v>50</v>
      </c>
      <c r="E33" s="137" t="s">
        <v>51</v>
      </c>
      <c r="F33" s="137" t="s">
        <v>52</v>
      </c>
      <c r="G33" s="137" t="s">
        <v>53</v>
      </c>
      <c r="H33" s="137" t="s">
        <v>54</v>
      </c>
      <c r="I33" s="137" t="s">
        <v>55</v>
      </c>
      <c r="J33" s="137" t="s">
        <v>56</v>
      </c>
      <c r="K33" s="137" t="s">
        <v>57</v>
      </c>
      <c r="L33" s="137" t="s">
        <v>58</v>
      </c>
      <c r="M33" s="137" t="s">
        <v>59</v>
      </c>
      <c r="N33" s="137" t="s">
        <v>60</v>
      </c>
      <c r="O33" s="137" t="s">
        <v>61</v>
      </c>
      <c r="P33" s="139" t="s">
        <v>62</v>
      </c>
      <c r="Q33" s="17"/>
      <c r="R33" s="22"/>
      <c r="S33" s="1"/>
    </row>
    <row r="34" spans="1:19" ht="15.75">
      <c r="A34" s="420"/>
      <c r="B34" s="421"/>
      <c r="C34" s="422"/>
      <c r="D34" s="153">
        <v>31</v>
      </c>
      <c r="E34" s="153">
        <v>1466</v>
      </c>
      <c r="F34" s="153">
        <v>7</v>
      </c>
      <c r="G34" s="153">
        <v>345</v>
      </c>
      <c r="H34" s="153">
        <v>244</v>
      </c>
      <c r="I34" s="153">
        <v>523</v>
      </c>
      <c r="J34" s="153">
        <v>839</v>
      </c>
      <c r="K34" s="153">
        <v>1218</v>
      </c>
      <c r="L34" s="153">
        <v>2270</v>
      </c>
      <c r="M34" s="154">
        <v>1812</v>
      </c>
      <c r="N34" s="154">
        <v>318</v>
      </c>
      <c r="O34" s="153">
        <v>269</v>
      </c>
      <c r="P34" s="141">
        <f>SUM(D34:O34)</f>
        <v>9342</v>
      </c>
      <c r="Q34" s="31"/>
      <c r="R34" s="23"/>
      <c r="S34" s="1"/>
    </row>
    <row r="35" spans="1:19" ht="15.75">
      <c r="A35" s="342"/>
      <c r="B35" s="342"/>
      <c r="C35" s="34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32"/>
      <c r="R35" s="1"/>
      <c r="S35" s="1"/>
    </row>
    <row r="36" spans="1:19" ht="15.75">
      <c r="A36" s="417" t="s">
        <v>283</v>
      </c>
      <c r="B36" s="418"/>
      <c r="C36" s="419"/>
      <c r="D36" s="16" t="s">
        <v>50</v>
      </c>
      <c r="E36" s="16" t="s">
        <v>51</v>
      </c>
      <c r="F36" s="16" t="s">
        <v>52</v>
      </c>
      <c r="G36" s="16" t="s">
        <v>53</v>
      </c>
      <c r="H36" s="16" t="s">
        <v>54</v>
      </c>
      <c r="I36" s="16" t="s">
        <v>55</v>
      </c>
      <c r="J36" s="16" t="s">
        <v>56</v>
      </c>
      <c r="K36" s="16" t="s">
        <v>57</v>
      </c>
      <c r="L36" s="16" t="s">
        <v>58</v>
      </c>
      <c r="M36" s="16" t="s">
        <v>59</v>
      </c>
      <c r="N36" s="16" t="s">
        <v>60</v>
      </c>
      <c r="O36" s="16" t="s">
        <v>61</v>
      </c>
      <c r="P36" s="29" t="s">
        <v>62</v>
      </c>
      <c r="Q36" s="17"/>
      <c r="R36" s="1"/>
      <c r="S36" s="24"/>
    </row>
    <row r="37" spans="1:19" ht="15.75">
      <c r="A37" s="420"/>
      <c r="B37" s="421"/>
      <c r="C37" s="422"/>
      <c r="D37" s="158">
        <f>'جدول رقم(1)2013'!C76</f>
        <v>31</v>
      </c>
      <c r="E37" s="158">
        <f>'جدول رقم(1)2013'!D76</f>
        <v>1637</v>
      </c>
      <c r="F37" s="158">
        <f>'جدول رقم(1)2013'!E76</f>
        <v>8</v>
      </c>
      <c r="G37" s="158">
        <f>'جدول رقم(1)2013'!F76</f>
        <v>349</v>
      </c>
      <c r="H37" s="158">
        <f>'جدول رقم(1)2013'!G76</f>
        <v>280</v>
      </c>
      <c r="I37" s="158">
        <f>'جدول رقم(1)2013'!H76</f>
        <v>553</v>
      </c>
      <c r="J37" s="158">
        <f>'جدول رقم(1)2013'!I76</f>
        <v>986</v>
      </c>
      <c r="K37" s="158">
        <f>'جدول رقم(1)2013'!J76</f>
        <v>1223</v>
      </c>
      <c r="L37" s="158">
        <f>'جدول رقم(1)2013'!K76</f>
        <v>2906</v>
      </c>
      <c r="M37" s="158">
        <f>'جدول رقم(1)2013'!L76</f>
        <v>1590</v>
      </c>
      <c r="N37" s="158">
        <f>'جدول رقم(1)2013'!M76</f>
        <v>850</v>
      </c>
      <c r="O37" s="158">
        <f>'جدول رقم(1)2013'!N76</f>
        <v>912</v>
      </c>
      <c r="P37" s="159">
        <f>SUM(D37:O37)</f>
        <v>11325</v>
      </c>
      <c r="Q37" s="31">
        <v>82</v>
      </c>
      <c r="R37" s="1"/>
      <c r="S37" s="24"/>
    </row>
  </sheetData>
  <sheetProtection password="CC06" sheet="1" objects="1" scenarios="1"/>
  <mergeCells count="153"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6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A19:P19"/>
    <mergeCell ref="A20:A22"/>
    <mergeCell ref="B20:C22"/>
    <mergeCell ref="D20:E20"/>
    <mergeCell ref="F20:G20"/>
    <mergeCell ref="H20:I20"/>
    <mergeCell ref="J20:K20"/>
    <mergeCell ref="L20:L21"/>
    <mergeCell ref="D18:E18"/>
    <mergeCell ref="F18:G18"/>
    <mergeCell ref="H18:I18"/>
    <mergeCell ref="J18:K18"/>
    <mergeCell ref="L18:M18"/>
    <mergeCell ref="N18:O18"/>
    <mergeCell ref="Q20:Q21"/>
    <mergeCell ref="D21:E21"/>
    <mergeCell ref="F21:G21"/>
    <mergeCell ref="H21:I21"/>
    <mergeCell ref="J21:K21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A29:R29"/>
    <mergeCell ref="A30:C31"/>
    <mergeCell ref="A33:C34"/>
    <mergeCell ref="A35:C35"/>
    <mergeCell ref="A36:C37"/>
    <mergeCell ref="B27:C27"/>
    <mergeCell ref="D27:E27"/>
    <mergeCell ref="F27:G27"/>
    <mergeCell ref="H27:I27"/>
    <mergeCell ref="J27:K27"/>
    <mergeCell ref="A28:C28"/>
    <mergeCell ref="D28:E28"/>
    <mergeCell ref="F28:G28"/>
    <mergeCell ref="H28:I28"/>
    <mergeCell ref="J28:K28"/>
  </mergeCells>
  <pageMargins left="0.18" right="0.17" top="0.39" bottom="0.3" header="0.31496062992125984" footer="0.31496062992125984"/>
  <pageSetup paperSize="9" scale="93" orientation="landscape" r:id="rId1"/>
  <colBreaks count="1" manualBreakCount="1">
    <brk id="17" max="1048575" man="1"/>
  </colBreaks>
</worksheet>
</file>

<file path=xl/worksheets/sheet76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3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3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6.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286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408" t="s">
        <v>1</v>
      </c>
      <c r="B3" s="408" t="s">
        <v>2</v>
      </c>
      <c r="C3" s="257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404" t="s">
        <v>5</v>
      </c>
      <c r="Q3" s="405"/>
      <c r="R3" s="259"/>
      <c r="S3" s="259"/>
    </row>
    <row r="4" spans="1:19" ht="15.75">
      <c r="A4" s="409"/>
      <c r="B4" s="409"/>
      <c r="C4" s="258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406"/>
      <c r="Q4" s="407"/>
      <c r="R4" s="259"/>
      <c r="S4" s="259"/>
    </row>
    <row r="5" spans="1:19" ht="15.75">
      <c r="A5" s="410"/>
      <c r="B5" s="410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34" t="s">
        <v>17</v>
      </c>
      <c r="Q5" s="34" t="s">
        <v>18</v>
      </c>
      <c r="R5" s="259"/>
      <c r="S5" s="259"/>
    </row>
    <row r="6" spans="1:19" ht="15.75">
      <c r="A6" s="5" t="s">
        <v>19</v>
      </c>
      <c r="B6" s="6" t="s">
        <v>20</v>
      </c>
      <c r="C6" s="37">
        <f>SUM(C7:C14)</f>
        <v>0</v>
      </c>
      <c r="D6" s="411">
        <f>SUM(D7:E14)</f>
        <v>0</v>
      </c>
      <c r="E6" s="412"/>
      <c r="F6" s="411">
        <f t="shared" ref="F6" si="0">SUM(F7:G14)</f>
        <v>0</v>
      </c>
      <c r="G6" s="412"/>
      <c r="H6" s="411">
        <f t="shared" ref="H6" si="1">SUM(H7:I14)</f>
        <v>0</v>
      </c>
      <c r="I6" s="412"/>
      <c r="J6" s="411">
        <f t="shared" ref="J6" si="2">SUM(J7:K14)</f>
        <v>31713.895000000004</v>
      </c>
      <c r="K6" s="412"/>
      <c r="L6" s="413">
        <f t="shared" ref="L6" si="3">SUM(L7:M14)</f>
        <v>66812.64499999999</v>
      </c>
      <c r="M6" s="414"/>
      <c r="N6" s="413">
        <f t="shared" ref="N6" si="4">SUM(N7:O14)</f>
        <v>55426</v>
      </c>
      <c r="O6" s="414"/>
      <c r="P6" s="35" t="e">
        <f>(N6/H6-1)*100</f>
        <v>#DIV/0!</v>
      </c>
      <c r="Q6" s="35">
        <f>(N6/J6-1)*100</f>
        <v>74.768819787036534</v>
      </c>
      <c r="R6" s="7"/>
      <c r="S6" s="8"/>
    </row>
    <row r="7" spans="1:19" ht="15.75">
      <c r="A7" s="9"/>
      <c r="B7" s="10" t="s">
        <v>21</v>
      </c>
      <c r="C7" s="255">
        <f>'نفقات فعلية 2010'!C81</f>
        <v>0</v>
      </c>
      <c r="D7" s="378">
        <f>'منقح 2011'!C81</f>
        <v>0</v>
      </c>
      <c r="E7" s="379"/>
      <c r="F7" s="378">
        <f>'نفقات فعلية 2011'!C81</f>
        <v>0</v>
      </c>
      <c r="G7" s="379"/>
      <c r="H7" s="380">
        <f>'مصدق 2012'!C84</f>
        <v>0</v>
      </c>
      <c r="I7" s="381"/>
      <c r="J7" s="380">
        <f>'منقح 2012'!C85</f>
        <v>11325.306</v>
      </c>
      <c r="K7" s="381"/>
      <c r="L7" s="350">
        <f>'مقترح 2013'!C84</f>
        <v>28668.768</v>
      </c>
      <c r="M7" s="351"/>
      <c r="N7" s="429">
        <f>متفق2013!C84</f>
        <v>25159</v>
      </c>
      <c r="O7" s="351"/>
      <c r="P7" s="35" t="e">
        <f t="shared" ref="P7:P16" si="5">(N7/H7-1)*100</f>
        <v>#DIV/0!</v>
      </c>
      <c r="Q7" s="35">
        <f t="shared" ref="Q7:Q16" si="6">(N7/J7-1)*100</f>
        <v>122.14852296264667</v>
      </c>
      <c r="R7" s="7"/>
      <c r="S7" s="377"/>
    </row>
    <row r="8" spans="1:19" ht="15.75">
      <c r="A8" s="11"/>
      <c r="B8" s="10" t="s">
        <v>22</v>
      </c>
      <c r="C8" s="255">
        <f>'نفقات فعلية 2010'!D81</f>
        <v>0</v>
      </c>
      <c r="D8" s="378">
        <f>'منقح 2011'!D81</f>
        <v>0</v>
      </c>
      <c r="E8" s="379"/>
      <c r="F8" s="378">
        <f>'نفقات فعلية 2011'!D81</f>
        <v>0</v>
      </c>
      <c r="G8" s="379"/>
      <c r="H8" s="380">
        <f>'مصدق 2012'!D84</f>
        <v>0</v>
      </c>
      <c r="I8" s="381"/>
      <c r="J8" s="380">
        <f>'منقح 2012'!D85</f>
        <v>2876.2429999999999</v>
      </c>
      <c r="K8" s="381"/>
      <c r="L8" s="350">
        <f>'مقترح 2013'!D84</f>
        <v>11619.5</v>
      </c>
      <c r="M8" s="351"/>
      <c r="N8" s="429">
        <f>متفق2013!D84</f>
        <v>6580</v>
      </c>
      <c r="O8" s="351"/>
      <c r="P8" s="35" t="e">
        <f t="shared" si="5"/>
        <v>#DIV/0!</v>
      </c>
      <c r="Q8" s="35">
        <f t="shared" si="6"/>
        <v>128.77065672128535</v>
      </c>
      <c r="R8" s="7"/>
      <c r="S8" s="377"/>
    </row>
    <row r="9" spans="1:19" ht="15.75">
      <c r="A9" s="11"/>
      <c r="B9" s="10" t="s">
        <v>23</v>
      </c>
      <c r="C9" s="255">
        <f>'نفقات فعلية 2010'!E81</f>
        <v>0</v>
      </c>
      <c r="D9" s="378">
        <f>'منقح 2011'!E81</f>
        <v>0</v>
      </c>
      <c r="E9" s="379"/>
      <c r="F9" s="378">
        <f>'نفقات فعلية 2011'!E81</f>
        <v>0</v>
      </c>
      <c r="G9" s="379"/>
      <c r="H9" s="380">
        <f>'مصدق 2012'!E84</f>
        <v>0</v>
      </c>
      <c r="I9" s="381"/>
      <c r="J9" s="380">
        <f>'منقح 2012'!E85</f>
        <v>0</v>
      </c>
      <c r="K9" s="381"/>
      <c r="L9" s="350">
        <f>'مقترح 2013'!E84</f>
        <v>0</v>
      </c>
      <c r="M9" s="351"/>
      <c r="N9" s="429">
        <f>متفق2013!E84</f>
        <v>0</v>
      </c>
      <c r="O9" s="351"/>
      <c r="P9" s="35" t="e">
        <f t="shared" si="5"/>
        <v>#DIV/0!</v>
      </c>
      <c r="Q9" s="35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255">
        <f>'نفقات فعلية 2010'!F81</f>
        <v>0</v>
      </c>
      <c r="D10" s="378">
        <f>'منقح 2011'!F81</f>
        <v>0</v>
      </c>
      <c r="E10" s="379"/>
      <c r="F10" s="378">
        <f>'نفقات فعلية 2011'!F81</f>
        <v>0</v>
      </c>
      <c r="G10" s="379"/>
      <c r="H10" s="380">
        <f>'مصدق 2012'!F84</f>
        <v>0</v>
      </c>
      <c r="I10" s="381"/>
      <c r="J10" s="380">
        <f>'منقح 2012'!F85</f>
        <v>0</v>
      </c>
      <c r="K10" s="381"/>
      <c r="L10" s="350">
        <f>'مقترح 2013'!F84</f>
        <v>0</v>
      </c>
      <c r="M10" s="351"/>
      <c r="N10" s="429">
        <f>متفق2013!F84</f>
        <v>0</v>
      </c>
      <c r="O10" s="351"/>
      <c r="P10" s="35" t="e">
        <f t="shared" si="5"/>
        <v>#DIV/0!</v>
      </c>
      <c r="Q10" s="35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255">
        <f>'نفقات فعلية 2010'!G81</f>
        <v>0</v>
      </c>
      <c r="D11" s="378">
        <f>'منقح 2011'!G81</f>
        <v>0</v>
      </c>
      <c r="E11" s="379"/>
      <c r="F11" s="378">
        <f>'نفقات فعلية 2011'!G81</f>
        <v>0</v>
      </c>
      <c r="G11" s="379"/>
      <c r="H11" s="380">
        <f>'مصدق 2012'!G84</f>
        <v>0</v>
      </c>
      <c r="I11" s="381"/>
      <c r="J11" s="380">
        <f>'منقح 2012'!G85</f>
        <v>17010.448</v>
      </c>
      <c r="K11" s="381"/>
      <c r="L11" s="350">
        <f>'مقترح 2013'!G84</f>
        <v>22024.377</v>
      </c>
      <c r="M11" s="351"/>
      <c r="N11" s="429">
        <f>متفق2013!G84</f>
        <v>22024</v>
      </c>
      <c r="O11" s="351"/>
      <c r="P11" s="35" t="e">
        <f t="shared" si="5"/>
        <v>#DIV/0!</v>
      </c>
      <c r="Q11" s="35">
        <f t="shared" si="6"/>
        <v>29.473368367488018</v>
      </c>
      <c r="R11" s="7"/>
      <c r="S11" s="377"/>
    </row>
    <row r="12" spans="1:19" ht="15.75">
      <c r="A12" s="11"/>
      <c r="B12" s="10" t="s">
        <v>26</v>
      </c>
      <c r="C12" s="255">
        <f>'نفقات فعلية 2010'!H81</f>
        <v>0</v>
      </c>
      <c r="D12" s="378">
        <f>'منقح 2011'!H81</f>
        <v>0</v>
      </c>
      <c r="E12" s="379"/>
      <c r="F12" s="378">
        <f>'نفقات فعلية 2011'!H81</f>
        <v>0</v>
      </c>
      <c r="G12" s="379"/>
      <c r="H12" s="380">
        <f>'مصدق 2012'!H84</f>
        <v>0</v>
      </c>
      <c r="I12" s="381"/>
      <c r="J12" s="380">
        <f>'منقح 2012'!H85</f>
        <v>0</v>
      </c>
      <c r="K12" s="381"/>
      <c r="L12" s="350">
        <f>'مقترح 2013'!H84</f>
        <v>0</v>
      </c>
      <c r="M12" s="351"/>
      <c r="N12" s="429">
        <f>متفق2013!H84</f>
        <v>0</v>
      </c>
      <c r="O12" s="351"/>
      <c r="P12" s="35" t="e">
        <f t="shared" si="5"/>
        <v>#DIV/0!</v>
      </c>
      <c r="Q12" s="35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255">
        <f>'نفقات فعلية 2010'!I81</f>
        <v>0</v>
      </c>
      <c r="D13" s="378">
        <f>'منقح 2011'!I81</f>
        <v>0</v>
      </c>
      <c r="E13" s="379"/>
      <c r="F13" s="378">
        <f>'نفقات فعلية 2011'!I81</f>
        <v>0</v>
      </c>
      <c r="G13" s="379"/>
      <c r="H13" s="380">
        <f>'مصدق 2012'!I84</f>
        <v>0</v>
      </c>
      <c r="I13" s="381"/>
      <c r="J13" s="380">
        <f>'منقح 2012'!I85</f>
        <v>57.722000000000001</v>
      </c>
      <c r="K13" s="381"/>
      <c r="L13" s="350">
        <f>'مقترح 2013'!I84</f>
        <v>1600</v>
      </c>
      <c r="M13" s="351"/>
      <c r="N13" s="429">
        <f>متفق2013!I84</f>
        <v>663</v>
      </c>
      <c r="O13" s="351"/>
      <c r="P13" s="35" t="e">
        <f t="shared" si="5"/>
        <v>#DIV/0!</v>
      </c>
      <c r="Q13" s="35">
        <f t="shared" si="6"/>
        <v>1048.6088493122206</v>
      </c>
      <c r="R13" s="7"/>
      <c r="S13" s="377"/>
    </row>
    <row r="14" spans="1:19" ht="15.75">
      <c r="A14" s="11"/>
      <c r="B14" s="12" t="s">
        <v>28</v>
      </c>
      <c r="C14" s="255">
        <f>'نفقات فعلية 2010'!J81</f>
        <v>0</v>
      </c>
      <c r="D14" s="378">
        <f>'منقح 2011'!J81</f>
        <v>0</v>
      </c>
      <c r="E14" s="379"/>
      <c r="F14" s="378">
        <f>'نفقات فعلية 2011'!J81</f>
        <v>0</v>
      </c>
      <c r="G14" s="379"/>
      <c r="H14" s="380">
        <f>'مصدق 2012'!J84</f>
        <v>0</v>
      </c>
      <c r="I14" s="381"/>
      <c r="J14" s="380">
        <f>'منقح 2012'!J85</f>
        <v>444.17599999999999</v>
      </c>
      <c r="K14" s="381"/>
      <c r="L14" s="350">
        <f>'مقترح 2013'!J84</f>
        <v>2900</v>
      </c>
      <c r="M14" s="351"/>
      <c r="N14" s="429">
        <f>متفق2013!J84</f>
        <v>1000</v>
      </c>
      <c r="O14" s="351"/>
      <c r="P14" s="35" t="e">
        <f t="shared" si="5"/>
        <v>#DIV/0!</v>
      </c>
      <c r="Q14" s="35">
        <f t="shared" si="6"/>
        <v>125.13598213320844</v>
      </c>
      <c r="R14" s="7"/>
      <c r="S14" s="377"/>
    </row>
    <row r="15" spans="1:19" ht="15.75">
      <c r="A15" s="5" t="s">
        <v>29</v>
      </c>
      <c r="B15" s="13" t="s">
        <v>30</v>
      </c>
      <c r="C15" s="256">
        <f>'نفقات فعلية 2010'!N81</f>
        <v>0</v>
      </c>
      <c r="D15" s="382">
        <f>'منقح 2011'!N81</f>
        <v>0</v>
      </c>
      <c r="E15" s="383"/>
      <c r="F15" s="382">
        <f>'نفقات فعلية 2011'!N81</f>
        <v>0</v>
      </c>
      <c r="G15" s="383"/>
      <c r="H15" s="396">
        <f>'مصدق 2012'!N84</f>
        <v>0</v>
      </c>
      <c r="I15" s="397"/>
      <c r="J15" s="396">
        <f>'منقح 2012'!N85</f>
        <v>0</v>
      </c>
      <c r="K15" s="397"/>
      <c r="L15" s="365">
        <f>'مقترح 2013'!N84</f>
        <v>30000</v>
      </c>
      <c r="M15" s="366"/>
      <c r="N15" s="428">
        <f>متفق2013!N84</f>
        <v>10000</v>
      </c>
      <c r="O15" s="366"/>
      <c r="P15" s="35" t="e">
        <f t="shared" si="5"/>
        <v>#DIV/0!</v>
      </c>
      <c r="Q15" s="35" t="e">
        <f t="shared" si="6"/>
        <v>#DIV/0!</v>
      </c>
      <c r="R15" s="7"/>
      <c r="S15" s="8"/>
    </row>
    <row r="16" spans="1:19" ht="15.75">
      <c r="A16" s="5" t="s">
        <v>31</v>
      </c>
      <c r="B16" s="13" t="s">
        <v>32</v>
      </c>
      <c r="C16" s="39">
        <f>C6+C15</f>
        <v>0</v>
      </c>
      <c r="D16" s="411">
        <f>D6+D15</f>
        <v>0</v>
      </c>
      <c r="E16" s="412"/>
      <c r="F16" s="411">
        <f>F6+F15</f>
        <v>0</v>
      </c>
      <c r="G16" s="412"/>
      <c r="H16" s="411">
        <f>H6+H15</f>
        <v>0</v>
      </c>
      <c r="I16" s="412"/>
      <c r="J16" s="411">
        <f t="shared" ref="J16" si="7">J6+J15</f>
        <v>31713.895000000004</v>
      </c>
      <c r="K16" s="412"/>
      <c r="L16" s="413">
        <f t="shared" ref="L16" si="8">L6+L15</f>
        <v>96812.64499999999</v>
      </c>
      <c r="M16" s="414"/>
      <c r="N16" s="413">
        <f>N6+N15</f>
        <v>65426</v>
      </c>
      <c r="O16" s="414"/>
      <c r="P16" s="35" t="e">
        <f t="shared" si="5"/>
        <v>#DIV/0!</v>
      </c>
      <c r="Q16" s="35">
        <f t="shared" si="6"/>
        <v>106.30073978614104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408" t="s">
        <v>1</v>
      </c>
      <c r="B18" s="404" t="s">
        <v>2</v>
      </c>
      <c r="C18" s="405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405" t="s">
        <v>5</v>
      </c>
      <c r="M18" s="259"/>
      <c r="N18" s="259"/>
      <c r="O18" s="259"/>
      <c r="P18" s="259"/>
      <c r="Q18" s="367"/>
      <c r="R18" s="259"/>
      <c r="S18" s="259"/>
    </row>
    <row r="19" spans="1:19" ht="15.75">
      <c r="A19" s="409"/>
      <c r="B19" s="415"/>
      <c r="C19" s="416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416"/>
      <c r="M19" s="259"/>
      <c r="N19" s="259"/>
      <c r="O19" s="259"/>
      <c r="P19" s="259"/>
      <c r="Q19" s="367"/>
      <c r="R19" s="259"/>
      <c r="S19" s="259"/>
    </row>
    <row r="20" spans="1:19" ht="15.75">
      <c r="A20" s="410"/>
      <c r="B20" s="406"/>
      <c r="C20" s="407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133" t="s">
        <v>40</v>
      </c>
      <c r="M20" s="259"/>
      <c r="N20" s="26"/>
      <c r="O20" s="26"/>
      <c r="P20" s="26"/>
      <c r="Q20" s="25"/>
      <c r="R20" s="259"/>
      <c r="S20" s="259"/>
    </row>
    <row r="21" spans="1:19" ht="15.75">
      <c r="A21" s="15" t="s">
        <v>19</v>
      </c>
      <c r="B21" s="343" t="s">
        <v>41</v>
      </c>
      <c r="C21" s="344"/>
      <c r="D21" s="348">
        <f>'ايراد فعلي 2010'!C81</f>
        <v>0</v>
      </c>
      <c r="E21" s="349"/>
      <c r="F21" s="350">
        <f>ايرادفعلي2011!C81</f>
        <v>0</v>
      </c>
      <c r="G21" s="351"/>
      <c r="H21" s="350">
        <f>مخطط2012!C81</f>
        <v>0</v>
      </c>
      <c r="I21" s="351"/>
      <c r="J21" s="334">
        <f>مخطط2013!C84</f>
        <v>45.5</v>
      </c>
      <c r="K21" s="335"/>
      <c r="L21" s="36" t="e">
        <f>(J21/H21-1)*100</f>
        <v>#DIV/0!</v>
      </c>
      <c r="M21" s="259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2010'!D81</f>
        <v>0</v>
      </c>
      <c r="E22" s="349"/>
      <c r="F22" s="350">
        <f>ايرادفعلي2011!D81</f>
        <v>0</v>
      </c>
      <c r="G22" s="351"/>
      <c r="H22" s="350">
        <f>مخطط2012!D81</f>
        <v>0</v>
      </c>
      <c r="I22" s="351"/>
      <c r="J22" s="334">
        <f>مخطط2013!D84</f>
        <v>0</v>
      </c>
      <c r="K22" s="335"/>
      <c r="L22" s="36" t="e">
        <f t="shared" ref="L22:L26" si="9">(J22/H22-1)*100</f>
        <v>#DIV/0!</v>
      </c>
      <c r="M22" s="259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2010'!E81</f>
        <v>0</v>
      </c>
      <c r="E23" s="349"/>
      <c r="F23" s="350">
        <f>ايرادفعلي2011!E81</f>
        <v>0</v>
      </c>
      <c r="G23" s="351"/>
      <c r="H23" s="350">
        <f>مخطط2012!E81</f>
        <v>0</v>
      </c>
      <c r="I23" s="351"/>
      <c r="J23" s="334">
        <f>مخطط2013!E84</f>
        <v>0</v>
      </c>
      <c r="K23" s="335"/>
      <c r="L23" s="36" t="e">
        <f t="shared" si="9"/>
        <v>#DIV/0!</v>
      </c>
      <c r="M23" s="259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2010'!F81</f>
        <v>0</v>
      </c>
      <c r="E24" s="349"/>
      <c r="F24" s="350">
        <f>ايرادفعلي2011!F81</f>
        <v>0</v>
      </c>
      <c r="G24" s="351"/>
      <c r="H24" s="350">
        <f>مخطط2012!F81</f>
        <v>0</v>
      </c>
      <c r="I24" s="351"/>
      <c r="J24" s="334">
        <f>مخطط2013!F84</f>
        <v>2030.85</v>
      </c>
      <c r="K24" s="335"/>
      <c r="L24" s="36" t="e">
        <f t="shared" si="9"/>
        <v>#DIV/0!</v>
      </c>
      <c r="M24" s="259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2010'!G81</f>
        <v>0</v>
      </c>
      <c r="E25" s="349"/>
      <c r="F25" s="350">
        <f>ايرادفعلي2011!G81</f>
        <v>0</v>
      </c>
      <c r="G25" s="351"/>
      <c r="H25" s="350">
        <f>مخطط2012!G81</f>
        <v>0</v>
      </c>
      <c r="I25" s="351"/>
      <c r="J25" s="334">
        <f>مخطط2013!G84</f>
        <v>0</v>
      </c>
      <c r="K25" s="335"/>
      <c r="L25" s="36" t="e">
        <f t="shared" si="9"/>
        <v>#DIV/0!</v>
      </c>
      <c r="M25" s="259"/>
      <c r="N25" s="25"/>
      <c r="O25" s="25"/>
      <c r="P25" s="25"/>
      <c r="Q25" s="28"/>
      <c r="R25" s="7"/>
      <c r="S25" s="8"/>
    </row>
    <row r="26" spans="1:19" ht="15.75">
      <c r="A26" s="423" t="s">
        <v>48</v>
      </c>
      <c r="B26" s="424"/>
      <c r="C26" s="425"/>
      <c r="D26" s="426">
        <f>SUM(D21:E25)</f>
        <v>0</v>
      </c>
      <c r="E26" s="427"/>
      <c r="F26" s="426">
        <f>SUM(F21:G25)</f>
        <v>0</v>
      </c>
      <c r="G26" s="427"/>
      <c r="H26" s="426">
        <f>SUM(H21:I25)</f>
        <v>0</v>
      </c>
      <c r="I26" s="427"/>
      <c r="J26" s="426">
        <f>SUM(J21:K25)</f>
        <v>2076.35</v>
      </c>
      <c r="K26" s="427"/>
      <c r="L26" s="36" t="e">
        <f t="shared" si="9"/>
        <v>#DIV/0!</v>
      </c>
      <c r="M26" s="259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417" t="s">
        <v>284</v>
      </c>
      <c r="B28" s="440"/>
      <c r="C28" s="441"/>
      <c r="D28" s="16" t="s">
        <v>50</v>
      </c>
      <c r="E28" s="16" t="s">
        <v>51</v>
      </c>
      <c r="F28" s="16" t="s">
        <v>52</v>
      </c>
      <c r="G28" s="16" t="s">
        <v>53</v>
      </c>
      <c r="H28" s="16" t="s">
        <v>54</v>
      </c>
      <c r="I28" s="16" t="s">
        <v>55</v>
      </c>
      <c r="J28" s="16" t="s">
        <v>56</v>
      </c>
      <c r="K28" s="16" t="s">
        <v>57</v>
      </c>
      <c r="L28" s="16" t="s">
        <v>58</v>
      </c>
      <c r="M28" s="16" t="s">
        <v>59</v>
      </c>
      <c r="N28" s="16" t="s">
        <v>60</v>
      </c>
      <c r="O28" s="16" t="s">
        <v>61</v>
      </c>
      <c r="P28" s="29" t="s">
        <v>62</v>
      </c>
      <c r="Q28" s="17"/>
      <c r="R28" s="22"/>
      <c r="S28" s="1"/>
    </row>
    <row r="29" spans="1:19">
      <c r="A29" s="442"/>
      <c r="B29" s="443"/>
      <c r="C29" s="444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9"/>
      <c r="O29" s="19"/>
      <c r="P29" s="30">
        <f>SUM(D29:O29)</f>
        <v>0</v>
      </c>
      <c r="Q29" s="31"/>
      <c r="R29" s="23"/>
      <c r="S29" s="1"/>
    </row>
    <row r="30" spans="1:19">
      <c r="A30" s="21"/>
      <c r="B30" s="21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33"/>
      <c r="O30" s="33"/>
      <c r="P30" s="23"/>
      <c r="Q30" s="20"/>
      <c r="R30" s="23"/>
      <c r="S30" s="1"/>
    </row>
    <row r="31" spans="1:19">
      <c r="A31" s="417" t="s">
        <v>282</v>
      </c>
      <c r="B31" s="418"/>
      <c r="C31" s="419"/>
      <c r="D31" s="16" t="s">
        <v>50</v>
      </c>
      <c r="E31" s="16" t="s">
        <v>51</v>
      </c>
      <c r="F31" s="16" t="s">
        <v>52</v>
      </c>
      <c r="G31" s="16" t="s">
        <v>53</v>
      </c>
      <c r="H31" s="16" t="s">
        <v>54</v>
      </c>
      <c r="I31" s="16" t="s">
        <v>55</v>
      </c>
      <c r="J31" s="16" t="s">
        <v>56</v>
      </c>
      <c r="K31" s="16" t="s">
        <v>57</v>
      </c>
      <c r="L31" s="16" t="s">
        <v>58</v>
      </c>
      <c r="M31" s="16" t="s">
        <v>59</v>
      </c>
      <c r="N31" s="16" t="s">
        <v>60</v>
      </c>
      <c r="O31" s="16" t="s">
        <v>61</v>
      </c>
      <c r="P31" s="29" t="s">
        <v>62</v>
      </c>
      <c r="Q31" s="17"/>
      <c r="R31" s="22"/>
      <c r="S31" s="1"/>
    </row>
    <row r="32" spans="1:19">
      <c r="A32" s="420"/>
      <c r="B32" s="421"/>
      <c r="C32" s="422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30">
        <f>SUM(D32:O32)</f>
        <v>0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417" t="s">
        <v>283</v>
      </c>
      <c r="B34" s="418"/>
      <c r="C34" s="419"/>
      <c r="D34" s="16" t="s">
        <v>50</v>
      </c>
      <c r="E34" s="16" t="s">
        <v>51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 t="s">
        <v>57</v>
      </c>
      <c r="L34" s="16" t="s">
        <v>58</v>
      </c>
      <c r="M34" s="16" t="s">
        <v>59</v>
      </c>
      <c r="N34" s="16" t="s">
        <v>60</v>
      </c>
      <c r="O34" s="16" t="s">
        <v>61</v>
      </c>
      <c r="P34" s="29" t="s">
        <v>62</v>
      </c>
      <c r="Q34" s="17"/>
      <c r="R34" s="1"/>
      <c r="S34" s="24"/>
    </row>
    <row r="35" spans="1:19" ht="15.75">
      <c r="A35" s="420"/>
      <c r="B35" s="421"/>
      <c r="C35" s="422"/>
      <c r="D35" s="158">
        <f>'جدول رقم(1)2013'!C77</f>
        <v>2</v>
      </c>
      <c r="E35" s="158">
        <f>'جدول رقم(1)2013'!D77</f>
        <v>11</v>
      </c>
      <c r="F35" s="158">
        <f>'جدول رقم(1)2013'!E77</f>
        <v>4</v>
      </c>
      <c r="G35" s="158">
        <f>'جدول رقم(1)2013'!F77</f>
        <v>71</v>
      </c>
      <c r="H35" s="158">
        <f>'جدول رقم(1)2013'!G77</f>
        <v>126</v>
      </c>
      <c r="I35" s="158">
        <f>'جدول رقم(1)2013'!H77</f>
        <v>220</v>
      </c>
      <c r="J35" s="158">
        <f>'جدول رقم(1)2013'!I77</f>
        <v>293</v>
      </c>
      <c r="K35" s="158">
        <f>'جدول رقم(1)2013'!J77</f>
        <v>361</v>
      </c>
      <c r="L35" s="158">
        <f>'جدول رقم(1)2013'!K77</f>
        <v>1029</v>
      </c>
      <c r="M35" s="158">
        <f>'جدول رقم(1)2013'!L77</f>
        <v>208</v>
      </c>
      <c r="N35" s="158">
        <f>'جدول رقم(1)2013'!M77</f>
        <v>179</v>
      </c>
      <c r="O35" s="158">
        <f>'جدول رقم(1)2013'!N77</f>
        <v>293</v>
      </c>
      <c r="P35" s="159">
        <f>SUM(D35:O35)</f>
        <v>2797</v>
      </c>
      <c r="Q35" s="31">
        <v>83</v>
      </c>
      <c r="R35" s="1"/>
      <c r="S35" s="24"/>
    </row>
  </sheetData>
  <sheetProtection password="CC06" sheet="1" objects="1" scenarios="1"/>
  <mergeCells count="141">
    <mergeCell ref="S7:S14"/>
    <mergeCell ref="A17:P17"/>
    <mergeCell ref="A18:A20"/>
    <mergeCell ref="B18:C20"/>
    <mergeCell ref="L18:L19"/>
    <mergeCell ref="Q18:Q19"/>
    <mergeCell ref="D19:E19"/>
    <mergeCell ref="F19:G19"/>
    <mergeCell ref="H19:I19"/>
    <mergeCell ref="J19:K19"/>
    <mergeCell ref="D18:E18"/>
    <mergeCell ref="F18:G18"/>
    <mergeCell ref="H18:I18"/>
    <mergeCell ref="J18:K18"/>
    <mergeCell ref="D14:E14"/>
    <mergeCell ref="F14:G14"/>
    <mergeCell ref="H14:I14"/>
    <mergeCell ref="J14:K14"/>
    <mergeCell ref="L14:M14"/>
    <mergeCell ref="N14:O14"/>
    <mergeCell ref="N9:O9"/>
    <mergeCell ref="D10:E10"/>
    <mergeCell ref="F10:G10"/>
    <mergeCell ref="H10:I10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D26:E26"/>
    <mergeCell ref="F26:G26"/>
    <mergeCell ref="H26:I26"/>
    <mergeCell ref="J26:K26"/>
    <mergeCell ref="A26:C26"/>
    <mergeCell ref="H20:I20"/>
    <mergeCell ref="J20:K20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B22:C22"/>
    <mergeCell ref="D21:E21"/>
    <mergeCell ref="F21:G21"/>
    <mergeCell ref="H21:I21"/>
    <mergeCell ref="J21:K21"/>
    <mergeCell ref="D22:E22"/>
    <mergeCell ref="F22:G22"/>
    <mergeCell ref="H22:I22"/>
    <mergeCell ref="J22:K22"/>
    <mergeCell ref="D20:E20"/>
    <mergeCell ref="F20:G20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J10:K10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D4:E4"/>
    <mergeCell ref="F4:G4"/>
    <mergeCell ref="H4:I4"/>
    <mergeCell ref="J4:K4"/>
    <mergeCell ref="L4:M4"/>
    <mergeCell ref="N4:O4"/>
    <mergeCell ref="A1:S1"/>
    <mergeCell ref="A2:B2"/>
    <mergeCell ref="E2:S2"/>
    <mergeCell ref="A3:A5"/>
    <mergeCell ref="B3:B5"/>
    <mergeCell ref="D3:E3"/>
    <mergeCell ref="F3:G3"/>
    <mergeCell ref="H3:K3"/>
    <mergeCell ref="L3:O3"/>
    <mergeCell ref="P3:Q4"/>
  </mergeCells>
  <pageMargins left="0.18" right="0.17" top="0.39" bottom="0.3" header="0.31496062992125984" footer="0.31496062992125984"/>
  <pageSetup paperSize="9" scale="93" orientation="landscape" r:id="rId1"/>
  <colBreaks count="1" manualBreakCount="1">
    <brk id="17" max="1048575" man="1"/>
  </colBreaks>
</worksheet>
</file>

<file path=xl/worksheets/sheet77.xml><?xml version="1.0" encoding="utf-8"?>
<worksheet xmlns="http://schemas.openxmlformats.org/spreadsheetml/2006/main" xmlns:r="http://schemas.openxmlformats.org/officeDocument/2006/relationships">
  <sheetPr>
    <tabColor rgb="FFFF0000"/>
  </sheetPr>
  <dimension ref="A1:P91"/>
  <sheetViews>
    <sheetView rightToLeft="1" topLeftCell="B16" workbookViewId="0">
      <selection activeCell="I38" sqref="I38"/>
    </sheetView>
  </sheetViews>
  <sheetFormatPr defaultRowHeight="14.1" customHeight="1"/>
  <cols>
    <col min="1" max="1" width="4" style="45" customWidth="1"/>
    <col min="2" max="2" width="32.125" style="44" customWidth="1"/>
    <col min="3" max="3" width="10.625" style="266" customWidth="1"/>
    <col min="4" max="4" width="10.375" style="266" customWidth="1"/>
    <col min="5" max="5" width="9" style="266" customWidth="1"/>
    <col min="6" max="6" width="9.125" style="266" customWidth="1"/>
    <col min="7" max="7" width="9.875" style="266" customWidth="1"/>
    <col min="8" max="8" width="9.75" style="266" customWidth="1"/>
    <col min="9" max="9" width="9.625" style="266" customWidth="1"/>
    <col min="10" max="10" width="9.75" style="266" customWidth="1"/>
    <col min="11" max="11" width="10" style="266" customWidth="1"/>
    <col min="12" max="12" width="11" style="266" customWidth="1"/>
    <col min="13" max="13" width="11.125" style="266" customWidth="1"/>
    <col min="14" max="14" width="11" style="266" customWidth="1"/>
    <col min="15" max="15" width="11.625" style="266" customWidth="1"/>
    <col min="16" max="16384" width="9" style="253"/>
  </cols>
  <sheetData>
    <row r="1" spans="1:15" ht="9.75" customHeight="1">
      <c r="A1" s="466"/>
      <c r="B1" s="466"/>
    </row>
    <row r="2" spans="1:15" ht="23.25" customHeight="1">
      <c r="A2" s="467" t="s">
        <v>287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</row>
    <row r="3" spans="1:15" ht="17.100000000000001" customHeight="1">
      <c r="N3" s="468" t="s">
        <v>66</v>
      </c>
      <c r="O3" s="468"/>
    </row>
    <row r="4" spans="1:15" ht="17.100000000000001" customHeight="1">
      <c r="A4" s="462" t="s">
        <v>1</v>
      </c>
      <c r="B4" s="469" t="s">
        <v>67</v>
      </c>
      <c r="C4" s="267" t="s">
        <v>68</v>
      </c>
      <c r="D4" s="267" t="s">
        <v>69</v>
      </c>
      <c r="E4" s="453" t="s">
        <v>70</v>
      </c>
      <c r="F4" s="453" t="s">
        <v>71</v>
      </c>
      <c r="G4" s="453" t="s">
        <v>72</v>
      </c>
      <c r="H4" s="267" t="s">
        <v>73</v>
      </c>
      <c r="I4" s="267" t="s">
        <v>74</v>
      </c>
      <c r="J4" s="267" t="s">
        <v>75</v>
      </c>
      <c r="K4" s="267" t="s">
        <v>76</v>
      </c>
      <c r="L4" s="268" t="s">
        <v>77</v>
      </c>
      <c r="M4" s="268" t="s">
        <v>78</v>
      </c>
      <c r="N4" s="268" t="s">
        <v>79</v>
      </c>
      <c r="O4" s="455" t="s">
        <v>80</v>
      </c>
    </row>
    <row r="5" spans="1:15" ht="17.100000000000001" customHeight="1">
      <c r="A5" s="463"/>
      <c r="B5" s="470"/>
      <c r="C5" s="269" t="s">
        <v>81</v>
      </c>
      <c r="D5" s="270" t="s">
        <v>82</v>
      </c>
      <c r="E5" s="454"/>
      <c r="F5" s="454"/>
      <c r="G5" s="454"/>
      <c r="H5" s="270" t="s">
        <v>83</v>
      </c>
      <c r="I5" s="270" t="s">
        <v>84</v>
      </c>
      <c r="J5" s="270" t="s">
        <v>85</v>
      </c>
      <c r="K5" s="270" t="s">
        <v>86</v>
      </c>
      <c r="L5" s="271" t="s">
        <v>87</v>
      </c>
      <c r="M5" s="271" t="s">
        <v>88</v>
      </c>
      <c r="N5" s="271" t="s">
        <v>89</v>
      </c>
      <c r="O5" s="456"/>
    </row>
    <row r="6" spans="1:15" ht="17.100000000000001" customHeight="1">
      <c r="A6" s="57">
        <v>1</v>
      </c>
      <c r="B6" s="58" t="s">
        <v>90</v>
      </c>
      <c r="C6" s="272">
        <f t="shared" ref="C6:K6" si="0">SUM(C7:C12)</f>
        <v>148573.93</v>
      </c>
      <c r="D6" s="272">
        <f t="shared" si="0"/>
        <v>134816.46599999999</v>
      </c>
      <c r="E6" s="272">
        <f t="shared" si="0"/>
        <v>0</v>
      </c>
      <c r="F6" s="272">
        <f t="shared" si="0"/>
        <v>0</v>
      </c>
      <c r="G6" s="272">
        <f t="shared" si="0"/>
        <v>0</v>
      </c>
      <c r="H6" s="272">
        <f t="shared" si="0"/>
        <v>6708.2</v>
      </c>
      <c r="I6" s="272">
        <f t="shared" si="0"/>
        <v>65699.617000000013</v>
      </c>
      <c r="J6" s="272">
        <f t="shared" si="0"/>
        <v>15076.398999999999</v>
      </c>
      <c r="K6" s="272">
        <f t="shared" si="0"/>
        <v>0</v>
      </c>
      <c r="L6" s="273">
        <f t="shared" ref="L6:L39" si="1">D6+E6+F6+G6+H6+I6+J6+K6</f>
        <v>222300.682</v>
      </c>
      <c r="M6" s="273">
        <f t="shared" ref="M6:M39" si="2">C6+D6+E6+F6+G6+H6+I6+J6+K6</f>
        <v>370874.61199999996</v>
      </c>
      <c r="N6" s="273">
        <f>SUM(N7:N12)</f>
        <v>1049.6130000000001</v>
      </c>
      <c r="O6" s="273">
        <f t="shared" ref="O6:O39" si="3">M6+N6</f>
        <v>371924.22499999998</v>
      </c>
    </row>
    <row r="7" spans="1:15" ht="17.100000000000001" customHeight="1">
      <c r="A7" s="457"/>
      <c r="B7" s="60" t="s">
        <v>91</v>
      </c>
      <c r="C7" s="274">
        <v>79846.826000000001</v>
      </c>
      <c r="D7" s="274">
        <v>109804.84</v>
      </c>
      <c r="E7" s="274"/>
      <c r="F7" s="274"/>
      <c r="G7" s="274"/>
      <c r="H7" s="274">
        <v>6649.7</v>
      </c>
      <c r="I7" s="274">
        <v>21947.817999999999</v>
      </c>
      <c r="J7" s="274">
        <v>10027.794</v>
      </c>
      <c r="K7" s="274"/>
      <c r="L7" s="273">
        <f t="shared" si="1"/>
        <v>148430.152</v>
      </c>
      <c r="M7" s="273">
        <f t="shared" si="2"/>
        <v>228276.978</v>
      </c>
      <c r="N7" s="275"/>
      <c r="O7" s="273">
        <f t="shared" si="3"/>
        <v>228276.978</v>
      </c>
    </row>
    <row r="8" spans="1:15" ht="17.100000000000001" customHeight="1">
      <c r="A8" s="458"/>
      <c r="B8" s="60" t="s">
        <v>92</v>
      </c>
      <c r="C8" s="274"/>
      <c r="D8" s="274"/>
      <c r="E8" s="274"/>
      <c r="F8" s="274"/>
      <c r="G8" s="274"/>
      <c r="H8" s="274"/>
      <c r="I8" s="274"/>
      <c r="J8" s="274"/>
      <c r="K8" s="274"/>
      <c r="L8" s="273">
        <f t="shared" si="1"/>
        <v>0</v>
      </c>
      <c r="M8" s="273">
        <f t="shared" si="2"/>
        <v>0</v>
      </c>
      <c r="N8" s="275"/>
      <c r="O8" s="273">
        <f t="shared" si="3"/>
        <v>0</v>
      </c>
    </row>
    <row r="9" spans="1:15" ht="17.100000000000001" customHeight="1">
      <c r="A9" s="458"/>
      <c r="B9" s="60" t="s">
        <v>93</v>
      </c>
      <c r="C9" s="274">
        <v>14097.195</v>
      </c>
      <c r="D9" s="274">
        <v>2968.2530000000002</v>
      </c>
      <c r="E9" s="274"/>
      <c r="F9" s="274"/>
      <c r="G9" s="274"/>
      <c r="H9" s="274"/>
      <c r="I9" s="274">
        <v>43589.724999999999</v>
      </c>
      <c r="J9" s="274">
        <v>1461.8530000000001</v>
      </c>
      <c r="K9" s="274"/>
      <c r="L9" s="273">
        <f t="shared" si="1"/>
        <v>48019.830999999998</v>
      </c>
      <c r="M9" s="273">
        <f t="shared" si="2"/>
        <v>62117.025999999998</v>
      </c>
      <c r="N9" s="275"/>
      <c r="O9" s="273">
        <f t="shared" si="3"/>
        <v>62117.025999999998</v>
      </c>
    </row>
    <row r="10" spans="1:15" ht="17.100000000000001" customHeight="1">
      <c r="A10" s="458"/>
      <c r="B10" s="60" t="s">
        <v>94</v>
      </c>
      <c r="C10" s="274">
        <v>452.23899999999998</v>
      </c>
      <c r="D10" s="274">
        <v>286.37900000000002</v>
      </c>
      <c r="E10" s="274"/>
      <c r="F10" s="274"/>
      <c r="G10" s="274"/>
      <c r="H10" s="274"/>
      <c r="I10" s="274">
        <v>12.1</v>
      </c>
      <c r="J10" s="274">
        <v>231.90700000000001</v>
      </c>
      <c r="K10" s="274"/>
      <c r="L10" s="273">
        <f t="shared" si="1"/>
        <v>530.38600000000008</v>
      </c>
      <c r="M10" s="273">
        <f t="shared" si="2"/>
        <v>982.625</v>
      </c>
      <c r="N10" s="275"/>
      <c r="O10" s="273">
        <f t="shared" si="3"/>
        <v>982.625</v>
      </c>
    </row>
    <row r="11" spans="1:15" ht="17.100000000000001" customHeight="1">
      <c r="A11" s="458"/>
      <c r="B11" s="60" t="s">
        <v>95</v>
      </c>
      <c r="C11" s="274">
        <v>31466.585999999999</v>
      </c>
      <c r="D11" s="274">
        <v>13280.258</v>
      </c>
      <c r="E11" s="274"/>
      <c r="F11" s="274"/>
      <c r="G11" s="274"/>
      <c r="H11" s="274">
        <v>58.5</v>
      </c>
      <c r="I11" s="274">
        <v>113.095</v>
      </c>
      <c r="J11" s="274">
        <v>2120.085</v>
      </c>
      <c r="K11" s="274"/>
      <c r="L11" s="273">
        <f t="shared" si="1"/>
        <v>15571.937999999998</v>
      </c>
      <c r="M11" s="273">
        <f t="shared" si="2"/>
        <v>47038.523999999998</v>
      </c>
      <c r="N11" s="275">
        <v>123.14100000000001</v>
      </c>
      <c r="O11" s="273">
        <f t="shared" si="3"/>
        <v>47161.665000000001</v>
      </c>
    </row>
    <row r="12" spans="1:15" ht="17.100000000000001" customHeight="1">
      <c r="A12" s="459"/>
      <c r="B12" s="60" t="s">
        <v>96</v>
      </c>
      <c r="C12" s="274">
        <v>22711.083999999999</v>
      </c>
      <c r="D12" s="274">
        <v>8476.7360000000008</v>
      </c>
      <c r="E12" s="274"/>
      <c r="F12" s="274"/>
      <c r="G12" s="274"/>
      <c r="H12" s="274"/>
      <c r="I12" s="274">
        <v>36.878999999999998</v>
      </c>
      <c r="J12" s="274">
        <v>1234.76</v>
      </c>
      <c r="K12" s="274"/>
      <c r="L12" s="273">
        <f t="shared" si="1"/>
        <v>9748.3750000000018</v>
      </c>
      <c r="M12" s="273">
        <f t="shared" si="2"/>
        <v>32459.458999999999</v>
      </c>
      <c r="N12" s="275">
        <v>926.47199999999998</v>
      </c>
      <c r="O12" s="273">
        <f t="shared" si="3"/>
        <v>33385.930999999997</v>
      </c>
    </row>
    <row r="13" spans="1:15" ht="17.100000000000001" customHeight="1">
      <c r="A13" s="62">
        <v>2</v>
      </c>
      <c r="B13" s="58" t="s">
        <v>97</v>
      </c>
      <c r="C13" s="272">
        <f t="shared" ref="C13:K13" si="4">C14+C15</f>
        <v>47214.897000000004</v>
      </c>
      <c r="D13" s="272">
        <f t="shared" si="4"/>
        <v>22665.911</v>
      </c>
      <c r="E13" s="272">
        <f t="shared" si="4"/>
        <v>0</v>
      </c>
      <c r="F13" s="272">
        <f t="shared" si="4"/>
        <v>0</v>
      </c>
      <c r="G13" s="272">
        <f t="shared" si="4"/>
        <v>0</v>
      </c>
      <c r="H13" s="272">
        <f t="shared" si="4"/>
        <v>4435.8010000000004</v>
      </c>
      <c r="I13" s="272">
        <f t="shared" si="4"/>
        <v>649.42899999999997</v>
      </c>
      <c r="J13" s="272">
        <f t="shared" si="4"/>
        <v>3109.2449999999999</v>
      </c>
      <c r="K13" s="272">
        <f t="shared" si="4"/>
        <v>0</v>
      </c>
      <c r="L13" s="273">
        <f t="shared" si="1"/>
        <v>30860.385999999999</v>
      </c>
      <c r="M13" s="273">
        <f t="shared" si="2"/>
        <v>78075.28300000001</v>
      </c>
      <c r="N13" s="273">
        <f>N14+N15</f>
        <v>75.356999999999999</v>
      </c>
      <c r="O13" s="273">
        <f t="shared" si="3"/>
        <v>78150.640000000014</v>
      </c>
    </row>
    <row r="14" spans="1:15" ht="17.100000000000001" customHeight="1">
      <c r="A14" s="62"/>
      <c r="B14" s="60" t="s">
        <v>98</v>
      </c>
      <c r="C14" s="274">
        <v>44810.033000000003</v>
      </c>
      <c r="D14" s="274">
        <v>22314.28</v>
      </c>
      <c r="E14" s="274"/>
      <c r="F14" s="274"/>
      <c r="G14" s="274"/>
      <c r="H14" s="274">
        <v>4435.8010000000004</v>
      </c>
      <c r="I14" s="274">
        <v>644.95399999999995</v>
      </c>
      <c r="J14" s="274">
        <v>2852.5839999999998</v>
      </c>
      <c r="K14" s="274"/>
      <c r="L14" s="273">
        <f t="shared" si="1"/>
        <v>30247.618999999999</v>
      </c>
      <c r="M14" s="273">
        <f t="shared" si="2"/>
        <v>75057.652000000002</v>
      </c>
      <c r="N14" s="275"/>
      <c r="O14" s="273">
        <f t="shared" si="3"/>
        <v>75057.652000000002</v>
      </c>
    </row>
    <row r="15" spans="1:15" ht="17.100000000000001" customHeight="1">
      <c r="A15" s="62"/>
      <c r="B15" s="60" t="s">
        <v>259</v>
      </c>
      <c r="C15" s="274">
        <v>2404.864</v>
      </c>
      <c r="D15" s="274">
        <v>351.63099999999997</v>
      </c>
      <c r="E15" s="274"/>
      <c r="F15" s="274"/>
      <c r="G15" s="274"/>
      <c r="H15" s="274"/>
      <c r="I15" s="274">
        <v>4.4749999999999996</v>
      </c>
      <c r="J15" s="274">
        <v>256.661</v>
      </c>
      <c r="K15" s="274"/>
      <c r="L15" s="273">
        <f t="shared" si="1"/>
        <v>612.76700000000005</v>
      </c>
      <c r="M15" s="273">
        <f t="shared" si="2"/>
        <v>3017.6309999999999</v>
      </c>
      <c r="N15" s="275">
        <v>75.356999999999999</v>
      </c>
      <c r="O15" s="273">
        <f t="shared" si="3"/>
        <v>3092.9879999999998</v>
      </c>
    </row>
    <row r="16" spans="1:15" ht="17.100000000000001" customHeight="1">
      <c r="A16" s="57">
        <v>3</v>
      </c>
      <c r="B16" s="58" t="s">
        <v>260</v>
      </c>
      <c r="C16" s="272">
        <f t="shared" ref="C16:K16" si="5">SUM(C17:C35)</f>
        <v>604169.77799999982</v>
      </c>
      <c r="D16" s="272">
        <f t="shared" si="5"/>
        <v>257892.88900000005</v>
      </c>
      <c r="E16" s="272">
        <f t="shared" si="5"/>
        <v>0</v>
      </c>
      <c r="F16" s="272">
        <f t="shared" si="5"/>
        <v>0</v>
      </c>
      <c r="G16" s="272">
        <f t="shared" si="5"/>
        <v>199</v>
      </c>
      <c r="H16" s="272">
        <f t="shared" si="5"/>
        <v>155190.416</v>
      </c>
      <c r="I16" s="272">
        <f t="shared" si="5"/>
        <v>455103.73800000001</v>
      </c>
      <c r="J16" s="272">
        <f t="shared" si="5"/>
        <v>70926.683999999994</v>
      </c>
      <c r="K16" s="272">
        <f t="shared" si="5"/>
        <v>0</v>
      </c>
      <c r="L16" s="273">
        <f t="shared" si="1"/>
        <v>939312.72700000007</v>
      </c>
      <c r="M16" s="273">
        <f t="shared" si="2"/>
        <v>1543482.5049999999</v>
      </c>
      <c r="N16" s="273">
        <f>SUM(N17:N35)</f>
        <v>344433.37899999996</v>
      </c>
      <c r="O16" s="273">
        <f t="shared" si="3"/>
        <v>1887915.8839999998</v>
      </c>
    </row>
    <row r="17" spans="1:15" ht="15.6" customHeight="1">
      <c r="A17" s="457"/>
      <c r="B17" s="60" t="s">
        <v>100</v>
      </c>
      <c r="C17" s="274">
        <v>31059.760999999999</v>
      </c>
      <c r="D17" s="274">
        <v>19406.496999999999</v>
      </c>
      <c r="E17" s="274"/>
      <c r="F17" s="274"/>
      <c r="G17" s="274"/>
      <c r="H17" s="274">
        <v>599.09</v>
      </c>
      <c r="I17" s="274">
        <v>264.85000000000002</v>
      </c>
      <c r="J17" s="274">
        <v>7071.56</v>
      </c>
      <c r="K17" s="274"/>
      <c r="L17" s="273">
        <f t="shared" si="1"/>
        <v>27341.996999999999</v>
      </c>
      <c r="M17" s="273">
        <f t="shared" si="2"/>
        <v>58401.757999999994</v>
      </c>
      <c r="N17" s="275">
        <v>22130.634999999998</v>
      </c>
      <c r="O17" s="273">
        <f t="shared" si="3"/>
        <v>80532.392999999996</v>
      </c>
    </row>
    <row r="18" spans="1:15" ht="15.6" customHeight="1">
      <c r="A18" s="458"/>
      <c r="B18" s="60" t="s">
        <v>101</v>
      </c>
      <c r="C18" s="274">
        <v>126975.041</v>
      </c>
      <c r="D18" s="274">
        <v>113207.338</v>
      </c>
      <c r="E18" s="274"/>
      <c r="F18" s="274"/>
      <c r="G18" s="274"/>
      <c r="H18" s="274">
        <v>4293.1930000000002</v>
      </c>
      <c r="I18" s="274">
        <v>118882.68</v>
      </c>
      <c r="J18" s="274">
        <v>30355.587</v>
      </c>
      <c r="K18" s="274"/>
      <c r="L18" s="273">
        <f t="shared" si="1"/>
        <v>266738.79800000001</v>
      </c>
      <c r="M18" s="273">
        <f t="shared" si="2"/>
        <v>393713.83899999998</v>
      </c>
      <c r="N18" s="275">
        <v>210471.976</v>
      </c>
      <c r="O18" s="273">
        <f t="shared" si="3"/>
        <v>604185.81499999994</v>
      </c>
    </row>
    <row r="19" spans="1:15" ht="15.6" customHeight="1">
      <c r="A19" s="458"/>
      <c r="B19" s="60" t="s">
        <v>102</v>
      </c>
      <c r="C19" s="274">
        <v>34005.392</v>
      </c>
      <c r="D19" s="274">
        <v>3557.4259999999999</v>
      </c>
      <c r="E19" s="274"/>
      <c r="F19" s="274"/>
      <c r="G19" s="274"/>
      <c r="H19" s="274"/>
      <c r="I19" s="274">
        <v>236.535</v>
      </c>
      <c r="J19" s="274">
        <v>310.50099999999998</v>
      </c>
      <c r="K19" s="274"/>
      <c r="L19" s="273">
        <f t="shared" si="1"/>
        <v>4104.4619999999995</v>
      </c>
      <c r="M19" s="273">
        <f t="shared" si="2"/>
        <v>38109.853999999999</v>
      </c>
      <c r="N19" s="275">
        <v>3077.86</v>
      </c>
      <c r="O19" s="273">
        <f t="shared" si="3"/>
        <v>41187.714</v>
      </c>
    </row>
    <row r="20" spans="1:15" ht="15.6" customHeight="1">
      <c r="A20" s="458"/>
      <c r="B20" s="60" t="s">
        <v>103</v>
      </c>
      <c r="C20" s="274">
        <v>906.06600000000003</v>
      </c>
      <c r="D20" s="274">
        <v>419.18799999999999</v>
      </c>
      <c r="E20" s="274"/>
      <c r="F20" s="274"/>
      <c r="G20" s="274"/>
      <c r="H20" s="274"/>
      <c r="I20" s="274">
        <v>2.9</v>
      </c>
      <c r="J20" s="274">
        <v>109.387</v>
      </c>
      <c r="K20" s="274"/>
      <c r="L20" s="273">
        <f t="shared" si="1"/>
        <v>531.47499999999991</v>
      </c>
      <c r="M20" s="273">
        <f t="shared" si="2"/>
        <v>1437.5409999999999</v>
      </c>
      <c r="N20" s="275"/>
      <c r="O20" s="273">
        <f t="shared" si="3"/>
        <v>1437.5409999999999</v>
      </c>
    </row>
    <row r="21" spans="1:15" ht="15.6" customHeight="1">
      <c r="A21" s="458"/>
      <c r="B21" s="60" t="s">
        <v>104</v>
      </c>
      <c r="C21" s="274">
        <v>36131.17</v>
      </c>
      <c r="D21" s="274">
        <v>53769.510999999999</v>
      </c>
      <c r="E21" s="274"/>
      <c r="F21" s="274"/>
      <c r="G21" s="274">
        <v>199</v>
      </c>
      <c r="H21" s="274">
        <v>534.55999999999995</v>
      </c>
      <c r="I21" s="274">
        <v>228582.87400000001</v>
      </c>
      <c r="J21" s="274">
        <v>2118.0439999999999</v>
      </c>
      <c r="K21" s="274"/>
      <c r="L21" s="273">
        <f t="shared" si="1"/>
        <v>285203.989</v>
      </c>
      <c r="M21" s="273">
        <f t="shared" si="2"/>
        <v>321335.15899999999</v>
      </c>
      <c r="N21" s="275">
        <v>21568.382000000001</v>
      </c>
      <c r="O21" s="273">
        <f t="shared" si="3"/>
        <v>342903.54099999997</v>
      </c>
    </row>
    <row r="22" spans="1:15" ht="15.6" customHeight="1">
      <c r="A22" s="458"/>
      <c r="B22" s="60" t="s">
        <v>261</v>
      </c>
      <c r="C22" s="274">
        <v>805.50400000000002</v>
      </c>
      <c r="D22" s="274">
        <v>309.85199999999998</v>
      </c>
      <c r="E22" s="274"/>
      <c r="F22" s="274"/>
      <c r="G22" s="274"/>
      <c r="H22" s="274"/>
      <c r="I22" s="274">
        <v>2.0499999999999998</v>
      </c>
      <c r="J22" s="274">
        <v>71.405000000000001</v>
      </c>
      <c r="K22" s="274"/>
      <c r="L22" s="273">
        <f t="shared" si="1"/>
        <v>383.30700000000002</v>
      </c>
      <c r="M22" s="273">
        <f t="shared" si="2"/>
        <v>1188.8109999999999</v>
      </c>
      <c r="N22" s="275"/>
      <c r="O22" s="273">
        <f t="shared" si="3"/>
        <v>1188.8109999999999</v>
      </c>
    </row>
    <row r="23" spans="1:15" ht="15.6" customHeight="1">
      <c r="A23" s="458"/>
      <c r="B23" s="60" t="s">
        <v>105</v>
      </c>
      <c r="C23" s="274">
        <v>76382.880999999994</v>
      </c>
      <c r="D23" s="274">
        <v>41077.21</v>
      </c>
      <c r="E23" s="274"/>
      <c r="F23" s="274"/>
      <c r="G23" s="274"/>
      <c r="H23" s="274">
        <v>1530.375</v>
      </c>
      <c r="I23" s="274">
        <v>351.79500000000002</v>
      </c>
      <c r="J23" s="274">
        <v>4687.2690000000002</v>
      </c>
      <c r="K23" s="274"/>
      <c r="L23" s="273">
        <f t="shared" si="1"/>
        <v>47646.648999999998</v>
      </c>
      <c r="M23" s="273">
        <f t="shared" si="2"/>
        <v>124029.52999999998</v>
      </c>
      <c r="N23" s="275">
        <v>58108.472999999998</v>
      </c>
      <c r="O23" s="273">
        <f t="shared" si="3"/>
        <v>182138.00299999997</v>
      </c>
    </row>
    <row r="24" spans="1:15" ht="15.6" customHeight="1">
      <c r="A24" s="252"/>
      <c r="B24" s="60" t="s">
        <v>151</v>
      </c>
      <c r="C24" s="274">
        <v>1566.549</v>
      </c>
      <c r="D24" s="274">
        <v>709.21199999999999</v>
      </c>
      <c r="E24" s="274"/>
      <c r="F24" s="274"/>
      <c r="G24" s="274"/>
      <c r="H24" s="274"/>
      <c r="I24" s="274">
        <v>8.5749999999999993</v>
      </c>
      <c r="J24" s="274">
        <v>616.16999999999996</v>
      </c>
      <c r="K24" s="274"/>
      <c r="L24" s="273">
        <f t="shared" si="1"/>
        <v>1333.9569999999999</v>
      </c>
      <c r="M24" s="273">
        <f t="shared" si="2"/>
        <v>2900.5059999999999</v>
      </c>
      <c r="N24" s="275"/>
      <c r="O24" s="273">
        <f t="shared" si="3"/>
        <v>2900.5059999999999</v>
      </c>
    </row>
    <row r="25" spans="1:15" ht="15.6" customHeight="1">
      <c r="A25" s="252"/>
      <c r="B25" s="60" t="s">
        <v>262</v>
      </c>
      <c r="C25" s="274">
        <v>1148.175</v>
      </c>
      <c r="D25" s="274">
        <v>1044.528</v>
      </c>
      <c r="E25" s="274"/>
      <c r="F25" s="274"/>
      <c r="G25" s="274"/>
      <c r="H25" s="274"/>
      <c r="I25" s="274">
        <v>29.11</v>
      </c>
      <c r="J25" s="274">
        <v>621.39400000000001</v>
      </c>
      <c r="K25" s="274"/>
      <c r="L25" s="273">
        <f t="shared" si="1"/>
        <v>1695.0319999999999</v>
      </c>
      <c r="M25" s="273">
        <f t="shared" si="2"/>
        <v>2843.2070000000003</v>
      </c>
      <c r="N25" s="275">
        <v>11317.698</v>
      </c>
      <c r="O25" s="273">
        <f t="shared" si="3"/>
        <v>14160.905000000001</v>
      </c>
    </row>
    <row r="26" spans="1:15" ht="15.6" customHeight="1">
      <c r="A26" s="252"/>
      <c r="B26" s="60" t="s">
        <v>258</v>
      </c>
      <c r="C26" s="274">
        <v>393.85300000000001</v>
      </c>
      <c r="D26" s="274">
        <v>209.17</v>
      </c>
      <c r="E26" s="274"/>
      <c r="F26" s="274"/>
      <c r="G26" s="274"/>
      <c r="H26" s="274"/>
      <c r="I26" s="274">
        <v>10.125</v>
      </c>
      <c r="J26" s="274">
        <v>189.59100000000001</v>
      </c>
      <c r="K26" s="274"/>
      <c r="L26" s="273">
        <f t="shared" si="1"/>
        <v>408.88599999999997</v>
      </c>
      <c r="M26" s="273">
        <f t="shared" si="2"/>
        <v>802.73900000000003</v>
      </c>
      <c r="N26" s="275"/>
      <c r="O26" s="273">
        <f t="shared" si="3"/>
        <v>802.73900000000003</v>
      </c>
    </row>
    <row r="27" spans="1:15" ht="15.6" customHeight="1">
      <c r="A27" s="252"/>
      <c r="B27" s="60" t="s">
        <v>106</v>
      </c>
      <c r="C27" s="274">
        <v>25712.776999999998</v>
      </c>
      <c r="D27" s="274">
        <v>1358.248</v>
      </c>
      <c r="E27" s="274"/>
      <c r="F27" s="274"/>
      <c r="G27" s="274"/>
      <c r="H27" s="274"/>
      <c r="I27" s="274">
        <v>2726.7460000000001</v>
      </c>
      <c r="J27" s="274">
        <v>791.28200000000004</v>
      </c>
      <c r="K27" s="274"/>
      <c r="L27" s="273">
        <f t="shared" si="1"/>
        <v>4876.2759999999998</v>
      </c>
      <c r="M27" s="273">
        <f t="shared" si="2"/>
        <v>30589.052999999996</v>
      </c>
      <c r="N27" s="275"/>
      <c r="O27" s="273">
        <f t="shared" si="3"/>
        <v>30589.052999999996</v>
      </c>
    </row>
    <row r="28" spans="1:15" ht="15.6" customHeight="1">
      <c r="A28" s="252"/>
      <c r="B28" s="60" t="s">
        <v>107</v>
      </c>
      <c r="C28" s="274">
        <v>91088.731</v>
      </c>
      <c r="D28" s="274">
        <v>12637.13</v>
      </c>
      <c r="E28" s="274"/>
      <c r="F28" s="274"/>
      <c r="G28" s="274"/>
      <c r="H28" s="274"/>
      <c r="I28" s="274">
        <v>18.696999999999999</v>
      </c>
      <c r="J28" s="274">
        <v>10961.674999999999</v>
      </c>
      <c r="K28" s="274"/>
      <c r="L28" s="273">
        <f t="shared" si="1"/>
        <v>23617.502</v>
      </c>
      <c r="M28" s="273">
        <f t="shared" si="2"/>
        <v>114706.23300000001</v>
      </c>
      <c r="N28" s="275">
        <v>17607.805</v>
      </c>
      <c r="O28" s="273">
        <f t="shared" si="3"/>
        <v>132314.038</v>
      </c>
    </row>
    <row r="29" spans="1:15" ht="15.6" customHeight="1">
      <c r="A29" s="252"/>
      <c r="B29" s="60" t="s">
        <v>152</v>
      </c>
      <c r="C29" s="274">
        <v>369.67899999999997</v>
      </c>
      <c r="D29" s="274">
        <v>142.61099999999999</v>
      </c>
      <c r="E29" s="274"/>
      <c r="F29" s="274"/>
      <c r="G29" s="274"/>
      <c r="H29" s="274"/>
      <c r="I29" s="274">
        <v>0.15</v>
      </c>
      <c r="J29" s="274">
        <v>770.63599999999997</v>
      </c>
      <c r="K29" s="274"/>
      <c r="L29" s="273">
        <f t="shared" si="1"/>
        <v>913.39699999999993</v>
      </c>
      <c r="M29" s="273">
        <f t="shared" si="2"/>
        <v>1283.076</v>
      </c>
      <c r="N29" s="275"/>
      <c r="O29" s="273">
        <f t="shared" si="3"/>
        <v>1283.076</v>
      </c>
    </row>
    <row r="30" spans="1:15" ht="15.6" customHeight="1">
      <c r="A30" s="252"/>
      <c r="B30" s="60" t="s">
        <v>108</v>
      </c>
      <c r="C30" s="274">
        <v>155437.14600000001</v>
      </c>
      <c r="D30" s="274">
        <v>533.35</v>
      </c>
      <c r="E30" s="274"/>
      <c r="F30" s="274"/>
      <c r="G30" s="274"/>
      <c r="H30" s="274"/>
      <c r="I30" s="274">
        <v>429.6</v>
      </c>
      <c r="J30" s="274">
        <v>55.826000000000001</v>
      </c>
      <c r="K30" s="274"/>
      <c r="L30" s="273">
        <f t="shared" si="1"/>
        <v>1018.7760000000001</v>
      </c>
      <c r="M30" s="273">
        <f t="shared" si="2"/>
        <v>156455.92200000002</v>
      </c>
      <c r="N30" s="275"/>
      <c r="O30" s="273">
        <f t="shared" si="3"/>
        <v>156455.92200000002</v>
      </c>
    </row>
    <row r="31" spans="1:15" ht="15.6" customHeight="1">
      <c r="A31" s="252"/>
      <c r="B31" s="60" t="s">
        <v>109</v>
      </c>
      <c r="C31" s="274">
        <v>4136.0749999999998</v>
      </c>
      <c r="D31" s="274">
        <v>2643.14</v>
      </c>
      <c r="E31" s="274"/>
      <c r="F31" s="274"/>
      <c r="G31" s="274"/>
      <c r="H31" s="274"/>
      <c r="I31" s="274">
        <v>24.95</v>
      </c>
      <c r="J31" s="274">
        <v>976.13199999999995</v>
      </c>
      <c r="K31" s="274"/>
      <c r="L31" s="273">
        <f t="shared" si="1"/>
        <v>3644.2219999999998</v>
      </c>
      <c r="M31" s="273">
        <f t="shared" si="2"/>
        <v>7780.2969999999996</v>
      </c>
      <c r="N31" s="275">
        <v>150.55000000000001</v>
      </c>
      <c r="O31" s="273">
        <f t="shared" si="3"/>
        <v>7930.8469999999998</v>
      </c>
    </row>
    <row r="32" spans="1:15" ht="15.6" customHeight="1">
      <c r="A32" s="252"/>
      <c r="B32" s="60" t="s">
        <v>110</v>
      </c>
      <c r="C32" s="274">
        <v>5771.143</v>
      </c>
      <c r="D32" s="274">
        <v>1170.7550000000001</v>
      </c>
      <c r="E32" s="274"/>
      <c r="F32" s="274"/>
      <c r="G32" s="274"/>
      <c r="H32" s="274"/>
      <c r="I32" s="274">
        <v>378.61500000000001</v>
      </c>
      <c r="J32" s="274">
        <v>289.74200000000002</v>
      </c>
      <c r="K32" s="274"/>
      <c r="L32" s="273">
        <f t="shared" si="1"/>
        <v>1839.1120000000001</v>
      </c>
      <c r="M32" s="273">
        <f t="shared" si="2"/>
        <v>7610.2550000000001</v>
      </c>
      <c r="N32" s="275"/>
      <c r="O32" s="273">
        <f t="shared" si="3"/>
        <v>7610.2550000000001</v>
      </c>
    </row>
    <row r="33" spans="1:15" ht="15.6" customHeight="1">
      <c r="A33" s="252"/>
      <c r="B33" s="60" t="s">
        <v>111</v>
      </c>
      <c r="C33" s="274">
        <v>3722.8789999999999</v>
      </c>
      <c r="D33" s="274">
        <v>882.54300000000001</v>
      </c>
      <c r="E33" s="274"/>
      <c r="F33" s="274"/>
      <c r="G33" s="274"/>
      <c r="H33" s="274"/>
      <c r="I33" s="274"/>
      <c r="J33" s="274">
        <v>723.22500000000002</v>
      </c>
      <c r="K33" s="274"/>
      <c r="L33" s="273">
        <f t="shared" si="1"/>
        <v>1605.768</v>
      </c>
      <c r="M33" s="273">
        <f t="shared" si="2"/>
        <v>5328.6469999999999</v>
      </c>
      <c r="N33" s="275"/>
      <c r="O33" s="273">
        <f t="shared" si="3"/>
        <v>5328.6469999999999</v>
      </c>
    </row>
    <row r="34" spans="1:15" ht="15.6" customHeight="1">
      <c r="A34" s="252"/>
      <c r="B34" s="60" t="s">
        <v>112</v>
      </c>
      <c r="C34" s="274">
        <v>8475.8799999999992</v>
      </c>
      <c r="D34" s="274">
        <v>4777.768</v>
      </c>
      <c r="E34" s="274"/>
      <c r="F34" s="274"/>
      <c r="G34" s="274"/>
      <c r="H34" s="274">
        <v>148233.198</v>
      </c>
      <c r="I34" s="274">
        <v>103153.486</v>
      </c>
      <c r="J34" s="274">
        <v>9970.0409999999993</v>
      </c>
      <c r="K34" s="274"/>
      <c r="L34" s="273">
        <f t="shared" si="1"/>
        <v>266134.49300000002</v>
      </c>
      <c r="M34" s="273">
        <f t="shared" si="2"/>
        <v>274610.37300000002</v>
      </c>
      <c r="N34" s="275"/>
      <c r="O34" s="273">
        <f t="shared" si="3"/>
        <v>274610.37300000002</v>
      </c>
    </row>
    <row r="35" spans="1:15" ht="15.6" customHeight="1">
      <c r="A35" s="252"/>
      <c r="B35" s="60" t="s">
        <v>153</v>
      </c>
      <c r="C35" s="274">
        <v>81.075999999999993</v>
      </c>
      <c r="D35" s="274">
        <v>37.411999999999999</v>
      </c>
      <c r="E35" s="274"/>
      <c r="F35" s="274"/>
      <c r="G35" s="274"/>
      <c r="H35" s="274"/>
      <c r="I35" s="274"/>
      <c r="J35" s="274">
        <v>237.21700000000001</v>
      </c>
      <c r="K35" s="274"/>
      <c r="L35" s="273">
        <f t="shared" si="1"/>
        <v>274.62900000000002</v>
      </c>
      <c r="M35" s="273">
        <f t="shared" si="2"/>
        <v>355.70500000000004</v>
      </c>
      <c r="N35" s="275"/>
      <c r="O35" s="273">
        <f t="shared" si="3"/>
        <v>355.70500000000004</v>
      </c>
    </row>
    <row r="36" spans="1:15" ht="15.6" customHeight="1">
      <c r="A36" s="62">
        <v>4</v>
      </c>
      <c r="B36" s="60" t="s">
        <v>113</v>
      </c>
      <c r="C36" s="274">
        <v>122660.015</v>
      </c>
      <c r="D36" s="274">
        <v>123894.692</v>
      </c>
      <c r="E36" s="274"/>
      <c r="F36" s="274"/>
      <c r="G36" s="274"/>
      <c r="H36" s="274"/>
      <c r="I36" s="274">
        <v>7007.9579999999996</v>
      </c>
      <c r="J36" s="274">
        <v>17114.164000000001</v>
      </c>
      <c r="K36" s="274"/>
      <c r="L36" s="273">
        <f t="shared" si="1"/>
        <v>148016.81399999998</v>
      </c>
      <c r="M36" s="273">
        <f t="shared" si="2"/>
        <v>270676.82900000003</v>
      </c>
      <c r="N36" s="275">
        <v>80051.616999999998</v>
      </c>
      <c r="O36" s="273">
        <f t="shared" si="3"/>
        <v>350728.446</v>
      </c>
    </row>
    <row r="37" spans="1:15" ht="15.6" customHeight="1">
      <c r="A37" s="57">
        <v>5</v>
      </c>
      <c r="B37" s="58" t="s">
        <v>114</v>
      </c>
      <c r="C37" s="272">
        <f t="shared" ref="C37:K37" si="6">SUM(C38:C39)</f>
        <v>91040.058000000005</v>
      </c>
      <c r="D37" s="272">
        <f t="shared" si="6"/>
        <v>14647.062</v>
      </c>
      <c r="E37" s="272">
        <f t="shared" si="6"/>
        <v>916509.58799999999</v>
      </c>
      <c r="F37" s="272">
        <f t="shared" si="6"/>
        <v>38276.269</v>
      </c>
      <c r="G37" s="272">
        <f t="shared" si="6"/>
        <v>2006224.5109999999</v>
      </c>
      <c r="H37" s="272">
        <f t="shared" si="6"/>
        <v>82510.849000000002</v>
      </c>
      <c r="I37" s="272">
        <f t="shared" si="6"/>
        <v>3186519.909</v>
      </c>
      <c r="J37" s="272">
        <f t="shared" si="6"/>
        <v>9636.3430000000008</v>
      </c>
      <c r="K37" s="272">
        <f t="shared" si="6"/>
        <v>4572120.62</v>
      </c>
      <c r="L37" s="273">
        <f t="shared" si="1"/>
        <v>10826445.151000001</v>
      </c>
      <c r="M37" s="273">
        <f t="shared" si="2"/>
        <v>10917485.208999999</v>
      </c>
      <c r="N37" s="273">
        <f>SUM(N38:N39)</f>
        <v>5860.027</v>
      </c>
      <c r="O37" s="273">
        <f t="shared" si="3"/>
        <v>10923345.236</v>
      </c>
    </row>
    <row r="38" spans="1:15" ht="15.6" customHeight="1">
      <c r="A38" s="457"/>
      <c r="B38" s="60" t="s">
        <v>115</v>
      </c>
      <c r="C38" s="276">
        <v>91040.058000000005</v>
      </c>
      <c r="D38" s="276">
        <v>14647.062</v>
      </c>
      <c r="E38" s="275"/>
      <c r="F38" s="275"/>
      <c r="G38" s="275"/>
      <c r="H38" s="275"/>
      <c r="I38" s="275">
        <v>1152.6510000000001</v>
      </c>
      <c r="J38" s="275">
        <v>9636.3430000000008</v>
      </c>
      <c r="K38" s="275"/>
      <c r="L38" s="273">
        <f t="shared" si="1"/>
        <v>25436.056</v>
      </c>
      <c r="M38" s="273">
        <f t="shared" si="2"/>
        <v>116476.114</v>
      </c>
      <c r="N38" s="275">
        <v>5860.027</v>
      </c>
      <c r="O38" s="273">
        <f t="shared" si="3"/>
        <v>122336.141</v>
      </c>
    </row>
    <row r="39" spans="1:15" ht="15.6" customHeight="1">
      <c r="A39" s="459"/>
      <c r="B39" s="60" t="s">
        <v>116</v>
      </c>
      <c r="C39" s="274"/>
      <c r="D39" s="274"/>
      <c r="E39" s="275">
        <v>916509.58799999999</v>
      </c>
      <c r="F39" s="275">
        <v>38276.269</v>
      </c>
      <c r="G39" s="275">
        <v>2006224.5109999999</v>
      </c>
      <c r="H39" s="275">
        <v>82510.849000000002</v>
      </c>
      <c r="I39" s="275">
        <v>3185367.2579999999</v>
      </c>
      <c r="J39" s="275"/>
      <c r="K39" s="274">
        <v>4572120.62</v>
      </c>
      <c r="L39" s="273">
        <f t="shared" si="1"/>
        <v>10801009.094999999</v>
      </c>
      <c r="M39" s="273">
        <f t="shared" si="2"/>
        <v>10801009.094999999</v>
      </c>
      <c r="N39" s="275"/>
      <c r="O39" s="273">
        <f t="shared" si="3"/>
        <v>10801009.094999999</v>
      </c>
    </row>
    <row r="40" spans="1:15" ht="15.6" customHeight="1">
      <c r="A40" s="63"/>
      <c r="B40" s="64"/>
      <c r="C40" s="315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8"/>
    </row>
    <row r="41" spans="1:15" ht="15.6" customHeight="1">
      <c r="A41" s="67"/>
      <c r="B41" s="68"/>
      <c r="C41" s="279"/>
      <c r="D41" s="280"/>
      <c r="E41" s="280"/>
      <c r="F41" s="280"/>
      <c r="G41" s="280"/>
      <c r="H41" s="280"/>
      <c r="I41" s="280"/>
      <c r="J41" s="280"/>
      <c r="K41" s="280"/>
      <c r="L41" s="280"/>
      <c r="M41" s="280"/>
      <c r="N41" s="280"/>
      <c r="O41" s="280"/>
    </row>
    <row r="42" spans="1:15" ht="15.6" customHeight="1">
      <c r="A42" s="462" t="s">
        <v>1</v>
      </c>
      <c r="B42" s="464" t="s">
        <v>67</v>
      </c>
      <c r="C42" s="267" t="s">
        <v>68</v>
      </c>
      <c r="D42" s="267" t="s">
        <v>69</v>
      </c>
      <c r="E42" s="453" t="s">
        <v>70</v>
      </c>
      <c r="F42" s="453" t="s">
        <v>71</v>
      </c>
      <c r="G42" s="453" t="s">
        <v>72</v>
      </c>
      <c r="H42" s="267" t="s">
        <v>73</v>
      </c>
      <c r="I42" s="267" t="s">
        <v>74</v>
      </c>
      <c r="J42" s="267" t="s">
        <v>75</v>
      </c>
      <c r="K42" s="267" t="s">
        <v>76</v>
      </c>
      <c r="L42" s="268" t="s">
        <v>77</v>
      </c>
      <c r="M42" s="268" t="s">
        <v>78</v>
      </c>
      <c r="N42" s="268" t="s">
        <v>79</v>
      </c>
      <c r="O42" s="455" t="s">
        <v>80</v>
      </c>
    </row>
    <row r="43" spans="1:15" ht="15.6" customHeight="1">
      <c r="A43" s="463"/>
      <c r="B43" s="465"/>
      <c r="C43" s="269" t="s">
        <v>81</v>
      </c>
      <c r="D43" s="270" t="s">
        <v>82</v>
      </c>
      <c r="E43" s="454"/>
      <c r="F43" s="454"/>
      <c r="G43" s="454"/>
      <c r="H43" s="270" t="s">
        <v>83</v>
      </c>
      <c r="I43" s="270" t="s">
        <v>84</v>
      </c>
      <c r="J43" s="270" t="s">
        <v>85</v>
      </c>
      <c r="K43" s="270" t="s">
        <v>86</v>
      </c>
      <c r="L43" s="271" t="s">
        <v>87</v>
      </c>
      <c r="M43" s="271" t="s">
        <v>88</v>
      </c>
      <c r="N43" s="271" t="s">
        <v>89</v>
      </c>
      <c r="O43" s="456"/>
    </row>
    <row r="44" spans="1:15" ht="15.6" customHeight="1">
      <c r="A44" s="62">
        <v>6</v>
      </c>
      <c r="B44" s="47" t="s">
        <v>117</v>
      </c>
      <c r="C44" s="275">
        <v>4870049.2740000002</v>
      </c>
      <c r="D44" s="275">
        <v>663562.16399999999</v>
      </c>
      <c r="E44" s="275"/>
      <c r="F44" s="275"/>
      <c r="G44" s="275"/>
      <c r="H44" s="275"/>
      <c r="I44" s="275">
        <v>5085.0879999999997</v>
      </c>
      <c r="J44" s="275">
        <v>337618.23200000002</v>
      </c>
      <c r="K44" s="275"/>
      <c r="L44" s="273">
        <f t="shared" ref="L44:L80" si="7">D44+E44+F44+G44+H44+I44+J44+K44</f>
        <v>1006265.4839999999</v>
      </c>
      <c r="M44" s="273">
        <f t="shared" ref="M44:M80" si="8">C44+D44+E44+F44+G44+H44+I44+J44+K44</f>
        <v>5876314.7580000004</v>
      </c>
      <c r="N44" s="275">
        <v>73934.900999999998</v>
      </c>
      <c r="O44" s="273">
        <f t="shared" ref="O44:O81" si="9">M44+N44</f>
        <v>5950249.659</v>
      </c>
    </row>
    <row r="45" spans="1:15" ht="15.6" customHeight="1">
      <c r="A45" s="62">
        <v>7</v>
      </c>
      <c r="B45" s="47" t="s">
        <v>118</v>
      </c>
      <c r="C45" s="275">
        <v>81234.043999999994</v>
      </c>
      <c r="D45" s="275">
        <v>14774.08</v>
      </c>
      <c r="E45" s="275"/>
      <c r="F45" s="275"/>
      <c r="G45" s="275"/>
      <c r="H45" s="275"/>
      <c r="I45" s="275">
        <v>3527.2150000000001</v>
      </c>
      <c r="J45" s="275">
        <v>4649.8100000000004</v>
      </c>
      <c r="K45" s="275"/>
      <c r="L45" s="273">
        <f t="shared" si="7"/>
        <v>22951.105</v>
      </c>
      <c r="M45" s="273">
        <f t="shared" si="8"/>
        <v>104185.14899999999</v>
      </c>
      <c r="N45" s="275">
        <v>12112.790999999999</v>
      </c>
      <c r="O45" s="273">
        <f t="shared" si="9"/>
        <v>116297.93999999999</v>
      </c>
    </row>
    <row r="46" spans="1:15" ht="15.6" customHeight="1">
      <c r="A46" s="62">
        <v>8</v>
      </c>
      <c r="B46" s="47" t="s">
        <v>119</v>
      </c>
      <c r="C46" s="275">
        <v>2023879.4620000001</v>
      </c>
      <c r="D46" s="275">
        <v>1736291.176</v>
      </c>
      <c r="E46" s="275"/>
      <c r="F46" s="275"/>
      <c r="G46" s="275"/>
      <c r="H46" s="275"/>
      <c r="I46" s="275">
        <v>47594.892999999996</v>
      </c>
      <c r="J46" s="275">
        <v>143558.81099999999</v>
      </c>
      <c r="K46" s="275"/>
      <c r="L46" s="273">
        <f t="shared" si="7"/>
        <v>1927444.88</v>
      </c>
      <c r="M46" s="273">
        <f t="shared" si="8"/>
        <v>3951324.3420000002</v>
      </c>
      <c r="N46" s="275">
        <v>216278.149</v>
      </c>
      <c r="O46" s="273">
        <f t="shared" si="9"/>
        <v>4167602.4910000004</v>
      </c>
    </row>
    <row r="47" spans="1:15" ht="15.6" customHeight="1">
      <c r="A47" s="62">
        <v>9</v>
      </c>
      <c r="B47" s="47" t="s">
        <v>120</v>
      </c>
      <c r="C47" s="275">
        <v>2606782.7519999999</v>
      </c>
      <c r="D47" s="275">
        <v>1319851.4839999999</v>
      </c>
      <c r="E47" s="275"/>
      <c r="F47" s="275">
        <v>128497.82799999999</v>
      </c>
      <c r="G47" s="275"/>
      <c r="H47" s="275"/>
      <c r="I47" s="275">
        <v>3371.4560000000001</v>
      </c>
      <c r="J47" s="275">
        <v>609332.51</v>
      </c>
      <c r="K47" s="275"/>
      <c r="L47" s="273">
        <f t="shared" si="7"/>
        <v>2061053.2779999999</v>
      </c>
      <c r="M47" s="273">
        <f t="shared" si="8"/>
        <v>4667836.0299999993</v>
      </c>
      <c r="N47" s="275">
        <v>144297.70000000001</v>
      </c>
      <c r="O47" s="273">
        <f t="shared" si="9"/>
        <v>4812133.7299999995</v>
      </c>
    </row>
    <row r="48" spans="1:15" ht="15.6" customHeight="1">
      <c r="A48" s="62">
        <v>10</v>
      </c>
      <c r="B48" s="47" t="s">
        <v>121</v>
      </c>
      <c r="C48" s="276">
        <v>241202.315</v>
      </c>
      <c r="D48" s="275">
        <v>128744.101</v>
      </c>
      <c r="E48" s="275"/>
      <c r="F48" s="275"/>
      <c r="G48" s="275"/>
      <c r="H48" s="275"/>
      <c r="I48" s="275">
        <v>432.92</v>
      </c>
      <c r="J48" s="275">
        <v>62240.739000000001</v>
      </c>
      <c r="K48" s="275"/>
      <c r="L48" s="273">
        <f t="shared" si="7"/>
        <v>191417.76</v>
      </c>
      <c r="M48" s="273">
        <f t="shared" si="8"/>
        <v>432620.07499999995</v>
      </c>
      <c r="N48" s="275">
        <v>3105.922</v>
      </c>
      <c r="O48" s="273">
        <f t="shared" si="9"/>
        <v>435725.99699999997</v>
      </c>
    </row>
    <row r="49" spans="1:15" ht="15.6" customHeight="1">
      <c r="A49" s="62">
        <v>11</v>
      </c>
      <c r="B49" s="47" t="s">
        <v>122</v>
      </c>
      <c r="C49" s="275">
        <v>4326848.5750000002</v>
      </c>
      <c r="D49" s="275">
        <v>249889.97700000001</v>
      </c>
      <c r="E49" s="275"/>
      <c r="F49" s="275"/>
      <c r="G49" s="275">
        <v>148.131</v>
      </c>
      <c r="H49" s="275"/>
      <c r="I49" s="275">
        <v>7316.3360000000002</v>
      </c>
      <c r="J49" s="275">
        <v>31576.542000000001</v>
      </c>
      <c r="K49" s="275"/>
      <c r="L49" s="273">
        <f t="shared" si="7"/>
        <v>288930.98600000003</v>
      </c>
      <c r="M49" s="273">
        <f t="shared" si="8"/>
        <v>4615779.5610000007</v>
      </c>
      <c r="N49" s="275">
        <v>51434.661</v>
      </c>
      <c r="O49" s="273">
        <f t="shared" si="9"/>
        <v>4667214.222000001</v>
      </c>
    </row>
    <row r="50" spans="1:15" ht="15.6" customHeight="1">
      <c r="A50" s="62">
        <v>12</v>
      </c>
      <c r="B50" s="47" t="s">
        <v>123</v>
      </c>
      <c r="C50" s="275">
        <v>31617.23</v>
      </c>
      <c r="D50" s="275">
        <v>17889.949000000001</v>
      </c>
      <c r="E50" s="275"/>
      <c r="F50" s="275"/>
      <c r="G50" s="275"/>
      <c r="H50" s="275"/>
      <c r="I50" s="275">
        <v>25041.52</v>
      </c>
      <c r="J50" s="275">
        <v>2118.491</v>
      </c>
      <c r="K50" s="275"/>
      <c r="L50" s="273">
        <f t="shared" si="7"/>
        <v>45049.96</v>
      </c>
      <c r="M50" s="273">
        <f t="shared" si="8"/>
        <v>76667.19</v>
      </c>
      <c r="N50" s="275">
        <v>408558.13500000001</v>
      </c>
      <c r="O50" s="273">
        <f t="shared" si="9"/>
        <v>485225.32500000001</v>
      </c>
    </row>
    <row r="51" spans="1:15" ht="15.6" customHeight="1">
      <c r="A51" s="62">
        <v>13</v>
      </c>
      <c r="B51" s="47" t="s">
        <v>124</v>
      </c>
      <c r="C51" s="275">
        <v>21811.626</v>
      </c>
      <c r="D51" s="275">
        <v>8942.0329999999994</v>
      </c>
      <c r="E51" s="275"/>
      <c r="F51" s="275"/>
      <c r="G51" s="275"/>
      <c r="H51" s="275">
        <v>3500000</v>
      </c>
      <c r="I51" s="275">
        <v>674524.70600000001</v>
      </c>
      <c r="J51" s="275">
        <v>694.49699999999996</v>
      </c>
      <c r="K51" s="275"/>
      <c r="L51" s="273">
        <f t="shared" si="7"/>
        <v>4184161.236</v>
      </c>
      <c r="M51" s="273">
        <f t="shared" si="8"/>
        <v>4205972.8620000007</v>
      </c>
      <c r="N51" s="275">
        <v>11712.264999999999</v>
      </c>
      <c r="O51" s="273">
        <f t="shared" si="9"/>
        <v>4217685.1270000003</v>
      </c>
    </row>
    <row r="52" spans="1:15" ht="15.6" customHeight="1">
      <c r="A52" s="62">
        <v>14</v>
      </c>
      <c r="B52" s="47" t="s">
        <v>125</v>
      </c>
      <c r="C52" s="275">
        <v>68691.812999999995</v>
      </c>
      <c r="D52" s="275">
        <v>11813.355</v>
      </c>
      <c r="E52" s="275"/>
      <c r="F52" s="275"/>
      <c r="G52" s="275">
        <v>38681.279000000002</v>
      </c>
      <c r="H52" s="275"/>
      <c r="I52" s="275">
        <v>16014.699000000001</v>
      </c>
      <c r="J52" s="275">
        <v>3452.444</v>
      </c>
      <c r="K52" s="275"/>
      <c r="L52" s="273">
        <f t="shared" si="7"/>
        <v>69961.777000000016</v>
      </c>
      <c r="M52" s="273">
        <f t="shared" si="8"/>
        <v>138653.58999999997</v>
      </c>
      <c r="N52" s="275">
        <v>20857.359</v>
      </c>
      <c r="O52" s="273">
        <f t="shared" si="9"/>
        <v>159510.94899999996</v>
      </c>
    </row>
    <row r="53" spans="1:15" ht="15.6" customHeight="1">
      <c r="A53" s="62">
        <v>15</v>
      </c>
      <c r="B53" s="47" t="s">
        <v>126</v>
      </c>
      <c r="C53" s="275">
        <v>39989.201999999997</v>
      </c>
      <c r="D53" s="275">
        <v>65721.842999999993</v>
      </c>
      <c r="E53" s="275"/>
      <c r="F53" s="275">
        <v>73970.354000000007</v>
      </c>
      <c r="G53" s="275"/>
      <c r="H53" s="275"/>
      <c r="I53" s="275">
        <v>389.82799999999997</v>
      </c>
      <c r="J53" s="275">
        <v>6960.1509999999998</v>
      </c>
      <c r="K53" s="275"/>
      <c r="L53" s="273">
        <f t="shared" si="7"/>
        <v>147042.17600000001</v>
      </c>
      <c r="M53" s="273">
        <f t="shared" si="8"/>
        <v>187031.378</v>
      </c>
      <c r="N53" s="275">
        <v>117618.894</v>
      </c>
      <c r="O53" s="273">
        <f t="shared" si="9"/>
        <v>304650.272</v>
      </c>
    </row>
    <row r="54" spans="1:15" ht="15.6" customHeight="1">
      <c r="A54" s="62">
        <v>16</v>
      </c>
      <c r="B54" s="47" t="s">
        <v>127</v>
      </c>
      <c r="C54" s="276">
        <v>26625.600999999999</v>
      </c>
      <c r="D54" s="275">
        <v>6637.0709999999999</v>
      </c>
      <c r="E54" s="275"/>
      <c r="F54" s="275"/>
      <c r="G54" s="275">
        <v>624676.02</v>
      </c>
      <c r="H54" s="275"/>
      <c r="I54" s="275">
        <v>90.438000000000002</v>
      </c>
      <c r="J54" s="275">
        <v>1533.288</v>
      </c>
      <c r="K54" s="275"/>
      <c r="L54" s="273">
        <f t="shared" si="7"/>
        <v>632936.81699999992</v>
      </c>
      <c r="M54" s="273">
        <f t="shared" si="8"/>
        <v>659562.41799999995</v>
      </c>
      <c r="N54" s="275">
        <v>1508017.3529999999</v>
      </c>
      <c r="O54" s="273">
        <f t="shared" si="9"/>
        <v>2167579.7709999997</v>
      </c>
    </row>
    <row r="55" spans="1:15" ht="15.6" customHeight="1">
      <c r="A55" s="62">
        <v>17</v>
      </c>
      <c r="B55" s="47" t="s">
        <v>128</v>
      </c>
      <c r="C55" s="275">
        <v>87213.11</v>
      </c>
      <c r="D55" s="275">
        <v>63997.23</v>
      </c>
      <c r="E55" s="275"/>
      <c r="F55" s="275"/>
      <c r="G55" s="275"/>
      <c r="H55" s="275"/>
      <c r="I55" s="275">
        <v>33.787999999999997</v>
      </c>
      <c r="J55" s="275">
        <v>1754.8430000000001</v>
      </c>
      <c r="K55" s="275"/>
      <c r="L55" s="273">
        <f t="shared" si="7"/>
        <v>65785.861000000004</v>
      </c>
      <c r="M55" s="273">
        <f t="shared" si="8"/>
        <v>152998.97099999999</v>
      </c>
      <c r="N55" s="275">
        <v>560296.27899999998</v>
      </c>
      <c r="O55" s="273">
        <f t="shared" si="9"/>
        <v>713295.25</v>
      </c>
    </row>
    <row r="56" spans="1:15" ht="15.6" customHeight="1">
      <c r="A56" s="62">
        <v>18</v>
      </c>
      <c r="B56" s="47" t="s">
        <v>129</v>
      </c>
      <c r="C56" s="275">
        <v>138680.11199999999</v>
      </c>
      <c r="D56" s="275">
        <v>13546.145</v>
      </c>
      <c r="E56" s="275"/>
      <c r="F56" s="275">
        <v>268701.114</v>
      </c>
      <c r="G56" s="275"/>
      <c r="H56" s="275"/>
      <c r="I56" s="275">
        <v>226.78200000000001</v>
      </c>
      <c r="J56" s="275">
        <v>1758.566</v>
      </c>
      <c r="K56" s="275"/>
      <c r="L56" s="273">
        <f t="shared" si="7"/>
        <v>284232.60700000002</v>
      </c>
      <c r="M56" s="273">
        <f t="shared" si="8"/>
        <v>422912.71899999998</v>
      </c>
      <c r="N56" s="275">
        <v>81550.63</v>
      </c>
      <c r="O56" s="273">
        <f t="shared" si="9"/>
        <v>504463.34899999999</v>
      </c>
    </row>
    <row r="57" spans="1:15" ht="15.6" customHeight="1">
      <c r="A57" s="62">
        <v>19</v>
      </c>
      <c r="B57" s="47" t="s">
        <v>130</v>
      </c>
      <c r="C57" s="275">
        <v>153767.78</v>
      </c>
      <c r="D57" s="275">
        <v>52767.811000000002</v>
      </c>
      <c r="E57" s="275"/>
      <c r="F57" s="275"/>
      <c r="G57" s="275"/>
      <c r="H57" s="275"/>
      <c r="I57" s="275">
        <v>38.427999999999997</v>
      </c>
      <c r="J57" s="275">
        <v>586.95699999999999</v>
      </c>
      <c r="K57" s="275"/>
      <c r="L57" s="273">
        <f t="shared" si="7"/>
        <v>53393.196000000004</v>
      </c>
      <c r="M57" s="273">
        <f t="shared" si="8"/>
        <v>207160.97600000002</v>
      </c>
      <c r="N57" s="275">
        <v>785595.93599999999</v>
      </c>
      <c r="O57" s="273">
        <f t="shared" si="9"/>
        <v>992756.91200000001</v>
      </c>
    </row>
    <row r="58" spans="1:15" ht="15.6" customHeight="1">
      <c r="A58" s="62">
        <v>20</v>
      </c>
      <c r="B58" s="47" t="s">
        <v>131</v>
      </c>
      <c r="C58" s="275">
        <v>25665.629000000001</v>
      </c>
      <c r="D58" s="275">
        <v>1371462.1029999999</v>
      </c>
      <c r="E58" s="275"/>
      <c r="F58" s="275"/>
      <c r="G58" s="275"/>
      <c r="H58" s="275"/>
      <c r="I58" s="275">
        <v>196.83199999999999</v>
      </c>
      <c r="J58" s="275">
        <v>732.74199999999996</v>
      </c>
      <c r="K58" s="275"/>
      <c r="L58" s="273">
        <f t="shared" si="7"/>
        <v>1372391.6769999999</v>
      </c>
      <c r="M58" s="273">
        <f t="shared" si="8"/>
        <v>1398057.3059999999</v>
      </c>
      <c r="N58" s="275">
        <v>645128.80099999998</v>
      </c>
      <c r="O58" s="273">
        <f t="shared" si="9"/>
        <v>2043186.1069999998</v>
      </c>
    </row>
    <row r="59" spans="1:15" ht="15.6" customHeight="1">
      <c r="A59" s="62">
        <v>21</v>
      </c>
      <c r="B59" s="47" t="s">
        <v>154</v>
      </c>
      <c r="C59" s="275">
        <v>34503.402999999998</v>
      </c>
      <c r="D59" s="275">
        <v>71767.606</v>
      </c>
      <c r="E59" s="275"/>
      <c r="F59" s="275"/>
      <c r="G59" s="275"/>
      <c r="H59" s="275"/>
      <c r="I59" s="275">
        <v>25198.485000000001</v>
      </c>
      <c r="J59" s="275">
        <v>7846.5569999999998</v>
      </c>
      <c r="K59" s="275"/>
      <c r="L59" s="273">
        <f t="shared" si="7"/>
        <v>104812.648</v>
      </c>
      <c r="M59" s="273">
        <f t="shared" si="8"/>
        <v>139316.05100000001</v>
      </c>
      <c r="N59" s="275">
        <v>25447.297999999999</v>
      </c>
      <c r="O59" s="273">
        <f t="shared" si="9"/>
        <v>164763.34900000002</v>
      </c>
    </row>
    <row r="60" spans="1:15" ht="15.6" customHeight="1">
      <c r="A60" s="62">
        <v>22</v>
      </c>
      <c r="B60" s="47" t="s">
        <v>133</v>
      </c>
      <c r="C60" s="275">
        <v>19409.752</v>
      </c>
      <c r="D60" s="275">
        <v>6474.8059999999996</v>
      </c>
      <c r="E60" s="275"/>
      <c r="F60" s="275">
        <v>13019.543</v>
      </c>
      <c r="G60" s="275"/>
      <c r="H60" s="275"/>
      <c r="I60" s="275">
        <v>12.055</v>
      </c>
      <c r="J60" s="275">
        <v>207.71899999999999</v>
      </c>
      <c r="K60" s="275"/>
      <c r="L60" s="273">
        <f t="shared" si="7"/>
        <v>19714.123</v>
      </c>
      <c r="M60" s="273">
        <f t="shared" si="8"/>
        <v>39123.875</v>
      </c>
      <c r="N60" s="275">
        <v>221740.255</v>
      </c>
      <c r="O60" s="273">
        <f t="shared" si="9"/>
        <v>260864.13</v>
      </c>
    </row>
    <row r="61" spans="1:15" ht="15.6" customHeight="1">
      <c r="A61" s="62">
        <v>23</v>
      </c>
      <c r="B61" s="47" t="s">
        <v>134</v>
      </c>
      <c r="C61" s="281">
        <v>1614686.527</v>
      </c>
      <c r="D61" s="275">
        <v>190055.948</v>
      </c>
      <c r="E61" s="275"/>
      <c r="F61" s="275"/>
      <c r="G61" s="275">
        <v>70.2</v>
      </c>
      <c r="H61" s="275">
        <v>2491.8449999999998</v>
      </c>
      <c r="I61" s="275">
        <v>10294.781999999999</v>
      </c>
      <c r="J61" s="275">
        <v>182632.495</v>
      </c>
      <c r="K61" s="275"/>
      <c r="L61" s="273">
        <f t="shared" si="7"/>
        <v>385545.27</v>
      </c>
      <c r="M61" s="273">
        <f t="shared" si="8"/>
        <v>2000231.7969999998</v>
      </c>
      <c r="N61" s="275">
        <v>170657.24799999999</v>
      </c>
      <c r="O61" s="273">
        <f t="shared" si="9"/>
        <v>2170889.0449999999</v>
      </c>
    </row>
    <row r="62" spans="1:15" ht="15.6" customHeight="1">
      <c r="A62" s="62">
        <v>24</v>
      </c>
      <c r="B62" s="47" t="s">
        <v>135</v>
      </c>
      <c r="C62" s="275">
        <v>14113.851000000001</v>
      </c>
      <c r="D62" s="275">
        <v>981291.36399999994</v>
      </c>
      <c r="E62" s="275"/>
      <c r="F62" s="275">
        <v>1665628.673</v>
      </c>
      <c r="G62" s="275"/>
      <c r="H62" s="275"/>
      <c r="I62" s="275">
        <v>7.43</v>
      </c>
      <c r="J62" s="275">
        <v>393.11700000000002</v>
      </c>
      <c r="K62" s="275"/>
      <c r="L62" s="273">
        <f t="shared" si="7"/>
        <v>2647320.5840000003</v>
      </c>
      <c r="M62" s="273">
        <f t="shared" si="8"/>
        <v>2661434.4350000001</v>
      </c>
      <c r="N62" s="275">
        <v>4134392.2969999998</v>
      </c>
      <c r="O62" s="273">
        <f t="shared" si="9"/>
        <v>6795826.7319999998</v>
      </c>
    </row>
    <row r="63" spans="1:15" ht="15.6" customHeight="1">
      <c r="A63" s="62">
        <v>25</v>
      </c>
      <c r="B63" s="47" t="s">
        <v>136</v>
      </c>
      <c r="C63" s="275">
        <v>84522.274999999994</v>
      </c>
      <c r="D63" s="275">
        <v>5885.2349999999997</v>
      </c>
      <c r="E63" s="275"/>
      <c r="F63" s="275"/>
      <c r="G63" s="275"/>
      <c r="H63" s="275"/>
      <c r="I63" s="275">
        <v>103.145</v>
      </c>
      <c r="J63" s="275">
        <v>2200.0239999999999</v>
      </c>
      <c r="K63" s="275"/>
      <c r="L63" s="273">
        <f t="shared" si="7"/>
        <v>8188.4040000000005</v>
      </c>
      <c r="M63" s="273">
        <f t="shared" si="8"/>
        <v>92710.679000000004</v>
      </c>
      <c r="N63" s="275">
        <v>15989.380999999999</v>
      </c>
      <c r="O63" s="273">
        <f t="shared" si="9"/>
        <v>108700.06</v>
      </c>
    </row>
    <row r="64" spans="1:15" ht="15.6" customHeight="1">
      <c r="A64" s="62">
        <v>26</v>
      </c>
      <c r="B64" s="47" t="s">
        <v>137</v>
      </c>
      <c r="C64" s="275">
        <v>7192.4979999999996</v>
      </c>
      <c r="D64" s="275">
        <v>2698.3679999999999</v>
      </c>
      <c r="E64" s="275"/>
      <c r="F64" s="275">
        <v>68538.039999999994</v>
      </c>
      <c r="G64" s="275"/>
      <c r="H64" s="275"/>
      <c r="I64" s="275">
        <v>15.284000000000001</v>
      </c>
      <c r="J64" s="275">
        <v>257.15300000000002</v>
      </c>
      <c r="K64" s="275"/>
      <c r="L64" s="273">
        <f t="shared" si="7"/>
        <v>71508.845000000001</v>
      </c>
      <c r="M64" s="273">
        <f t="shared" si="8"/>
        <v>78701.342999999993</v>
      </c>
      <c r="N64" s="275">
        <v>116829.83199999999</v>
      </c>
      <c r="O64" s="273">
        <f t="shared" si="9"/>
        <v>195531.17499999999</v>
      </c>
    </row>
    <row r="65" spans="1:15" ht="15.6" customHeight="1">
      <c r="A65" s="70">
        <v>27</v>
      </c>
      <c r="B65" s="50" t="s">
        <v>138</v>
      </c>
      <c r="C65" s="275">
        <v>17687.564999999999</v>
      </c>
      <c r="D65" s="275">
        <v>11135.859</v>
      </c>
      <c r="E65" s="275"/>
      <c r="F65" s="275"/>
      <c r="G65" s="275"/>
      <c r="H65" s="275"/>
      <c r="I65" s="275">
        <v>82.68</v>
      </c>
      <c r="J65" s="275">
        <v>5938.6769999999997</v>
      </c>
      <c r="K65" s="275"/>
      <c r="L65" s="273">
        <f t="shared" si="7"/>
        <v>17157.216</v>
      </c>
      <c r="M65" s="273">
        <f t="shared" si="8"/>
        <v>34844.781000000003</v>
      </c>
      <c r="N65" s="275">
        <v>6465.9769999999999</v>
      </c>
      <c r="O65" s="273">
        <f t="shared" si="9"/>
        <v>41310.758000000002</v>
      </c>
    </row>
    <row r="66" spans="1:15" ht="15.6" customHeight="1">
      <c r="A66" s="70">
        <v>28</v>
      </c>
      <c r="B66" s="50" t="s">
        <v>139</v>
      </c>
      <c r="C66" s="275">
        <v>6111.0889999999999</v>
      </c>
      <c r="D66" s="275">
        <v>2903.91</v>
      </c>
      <c r="E66" s="275"/>
      <c r="F66" s="275"/>
      <c r="G66" s="275"/>
      <c r="H66" s="275">
        <v>193740.33799999999</v>
      </c>
      <c r="I66" s="275">
        <v>20.27</v>
      </c>
      <c r="J66" s="275">
        <v>683.98599999999999</v>
      </c>
      <c r="K66" s="275"/>
      <c r="L66" s="273">
        <f t="shared" si="7"/>
        <v>197348.50399999999</v>
      </c>
      <c r="M66" s="273">
        <f t="shared" si="8"/>
        <v>203459.59299999999</v>
      </c>
      <c r="N66" s="275">
        <v>8430.49</v>
      </c>
      <c r="O66" s="273">
        <f t="shared" si="9"/>
        <v>211890.08299999998</v>
      </c>
    </row>
    <row r="67" spans="1:15" ht="15.6" customHeight="1">
      <c r="A67" s="70">
        <v>29</v>
      </c>
      <c r="B67" s="50" t="s">
        <v>140</v>
      </c>
      <c r="C67" s="275">
        <v>6470.643</v>
      </c>
      <c r="D67" s="275">
        <v>5708.2669999999998</v>
      </c>
      <c r="E67" s="275"/>
      <c r="F67" s="275"/>
      <c r="G67" s="275"/>
      <c r="H67" s="275"/>
      <c r="I67" s="275">
        <v>5173.5879999999997</v>
      </c>
      <c r="J67" s="275">
        <v>2875.3389999999999</v>
      </c>
      <c r="K67" s="275"/>
      <c r="L67" s="273">
        <f t="shared" si="7"/>
        <v>13757.194</v>
      </c>
      <c r="M67" s="273">
        <f t="shared" si="8"/>
        <v>20227.837</v>
      </c>
      <c r="N67" s="275">
        <v>2559.9810000000002</v>
      </c>
      <c r="O67" s="273">
        <f t="shared" si="9"/>
        <v>22787.817999999999</v>
      </c>
    </row>
    <row r="68" spans="1:15" ht="15.6" customHeight="1">
      <c r="A68" s="70">
        <v>30</v>
      </c>
      <c r="B68" s="50" t="s">
        <v>141</v>
      </c>
      <c r="C68" s="275">
        <v>3144488.0090000001</v>
      </c>
      <c r="D68" s="275">
        <v>1521574.12</v>
      </c>
      <c r="E68" s="275"/>
      <c r="F68" s="275">
        <v>300172.20199999999</v>
      </c>
      <c r="G68" s="275">
        <v>233935.693</v>
      </c>
      <c r="H68" s="275">
        <v>242083.50899999999</v>
      </c>
      <c r="I68" s="275">
        <v>427750.65299999999</v>
      </c>
      <c r="J68" s="275">
        <v>376746.37099999998</v>
      </c>
      <c r="K68" s="275">
        <v>873764.696</v>
      </c>
      <c r="L68" s="273">
        <f t="shared" si="7"/>
        <v>3976027.2439999999</v>
      </c>
      <c r="M68" s="273">
        <f t="shared" si="8"/>
        <v>7120515.2530000005</v>
      </c>
      <c r="N68" s="275">
        <v>3438810.3730000001</v>
      </c>
      <c r="O68" s="273">
        <f t="shared" si="9"/>
        <v>10559325.626</v>
      </c>
    </row>
    <row r="69" spans="1:15" ht="15.6" customHeight="1">
      <c r="A69" s="57">
        <v>31</v>
      </c>
      <c r="B69" s="46" t="s">
        <v>142</v>
      </c>
      <c r="C69" s="272">
        <f t="shared" ref="C69:K69" si="10">SUM(C70:C79)</f>
        <v>402285.80000000005</v>
      </c>
      <c r="D69" s="272">
        <f t="shared" si="10"/>
        <v>94312.532999999996</v>
      </c>
      <c r="E69" s="272">
        <f t="shared" si="10"/>
        <v>0</v>
      </c>
      <c r="F69" s="272">
        <f t="shared" si="10"/>
        <v>0</v>
      </c>
      <c r="G69" s="272">
        <f t="shared" si="10"/>
        <v>180556.54399999999</v>
      </c>
      <c r="H69" s="272">
        <f t="shared" si="10"/>
        <v>956972.62699999998</v>
      </c>
      <c r="I69" s="272">
        <f t="shared" si="10"/>
        <v>115008.08600000001</v>
      </c>
      <c r="J69" s="272">
        <f t="shared" si="10"/>
        <v>30808.692999999999</v>
      </c>
      <c r="K69" s="272">
        <f t="shared" si="10"/>
        <v>0</v>
      </c>
      <c r="L69" s="273">
        <f t="shared" si="7"/>
        <v>1377658.483</v>
      </c>
      <c r="M69" s="273">
        <f t="shared" si="8"/>
        <v>1779944.2830000003</v>
      </c>
      <c r="N69" s="273">
        <f>SUM(N70:N79)</f>
        <v>2326635.9280000003</v>
      </c>
      <c r="O69" s="273">
        <f t="shared" si="9"/>
        <v>4106580.2110000006</v>
      </c>
    </row>
    <row r="70" spans="1:15" ht="15.6" customHeight="1">
      <c r="A70" s="457"/>
      <c r="B70" s="50" t="s">
        <v>143</v>
      </c>
      <c r="C70" s="282">
        <v>145818.209</v>
      </c>
      <c r="D70" s="275">
        <v>24903.151000000002</v>
      </c>
      <c r="E70" s="275"/>
      <c r="F70" s="275"/>
      <c r="G70" s="275"/>
      <c r="H70" s="275"/>
      <c r="I70" s="275">
        <v>1308.405</v>
      </c>
      <c r="J70" s="275">
        <v>11026.199000000001</v>
      </c>
      <c r="K70" s="275"/>
      <c r="L70" s="273">
        <f t="shared" si="7"/>
        <v>37237.755000000005</v>
      </c>
      <c r="M70" s="273">
        <f t="shared" si="8"/>
        <v>183055.96400000001</v>
      </c>
      <c r="N70" s="275"/>
      <c r="O70" s="273">
        <f t="shared" si="9"/>
        <v>183055.96400000001</v>
      </c>
    </row>
    <row r="71" spans="1:15" ht="15.6" customHeight="1">
      <c r="A71" s="458"/>
      <c r="B71" s="50" t="s">
        <v>144</v>
      </c>
      <c r="C71" s="282">
        <v>78814.539000000004</v>
      </c>
      <c r="D71" s="275">
        <v>35568.779000000002</v>
      </c>
      <c r="E71" s="275"/>
      <c r="F71" s="275"/>
      <c r="G71" s="275">
        <v>180556.54399999999</v>
      </c>
      <c r="H71" s="275">
        <v>956972.62699999998</v>
      </c>
      <c r="I71" s="275">
        <v>112955.88</v>
      </c>
      <c r="J71" s="275">
        <v>10084.624</v>
      </c>
      <c r="K71" s="275"/>
      <c r="L71" s="273">
        <f t="shared" si="7"/>
        <v>1296138.4540000001</v>
      </c>
      <c r="M71" s="273">
        <f t="shared" si="8"/>
        <v>1374952.993</v>
      </c>
      <c r="N71" s="275">
        <v>2326601.2280000001</v>
      </c>
      <c r="O71" s="273">
        <f t="shared" si="9"/>
        <v>3701554.2209999999</v>
      </c>
    </row>
    <row r="72" spans="1:15" ht="15.6" customHeight="1">
      <c r="A72" s="458"/>
      <c r="B72" s="50" t="s">
        <v>145</v>
      </c>
      <c r="C72" s="282">
        <v>7343.893</v>
      </c>
      <c r="D72" s="275">
        <v>7519.4470000000001</v>
      </c>
      <c r="E72" s="275"/>
      <c r="F72" s="275"/>
      <c r="G72" s="275"/>
      <c r="H72" s="275"/>
      <c r="I72" s="275">
        <v>346.55099999999999</v>
      </c>
      <c r="J72" s="275">
        <v>3575.6239999999998</v>
      </c>
      <c r="K72" s="275"/>
      <c r="L72" s="273">
        <f t="shared" si="7"/>
        <v>11441.621999999999</v>
      </c>
      <c r="M72" s="273">
        <f t="shared" si="8"/>
        <v>18785.514999999999</v>
      </c>
      <c r="N72" s="275"/>
      <c r="O72" s="273">
        <f t="shared" si="9"/>
        <v>18785.514999999999</v>
      </c>
    </row>
    <row r="73" spans="1:15" ht="15.6" customHeight="1">
      <c r="A73" s="458"/>
      <c r="B73" s="50" t="s">
        <v>146</v>
      </c>
      <c r="C73" s="274">
        <v>379.97899999999998</v>
      </c>
      <c r="D73" s="275">
        <v>355.536</v>
      </c>
      <c r="E73" s="275"/>
      <c r="F73" s="275"/>
      <c r="G73" s="275"/>
      <c r="H73" s="275"/>
      <c r="I73" s="275">
        <v>5.5259999999999998</v>
      </c>
      <c r="J73" s="275">
        <v>365.48599999999999</v>
      </c>
      <c r="K73" s="275"/>
      <c r="L73" s="273">
        <f t="shared" si="7"/>
        <v>726.548</v>
      </c>
      <c r="M73" s="273">
        <f t="shared" si="8"/>
        <v>1106.527</v>
      </c>
      <c r="N73" s="275"/>
      <c r="O73" s="273">
        <f t="shared" si="9"/>
        <v>1106.527</v>
      </c>
    </row>
    <row r="74" spans="1:15" ht="15.6" customHeight="1">
      <c r="A74" s="458"/>
      <c r="B74" s="50" t="s">
        <v>147</v>
      </c>
      <c r="C74" s="274">
        <v>152193.715</v>
      </c>
      <c r="D74" s="275">
        <v>24205.7</v>
      </c>
      <c r="E74" s="275"/>
      <c r="F74" s="275"/>
      <c r="G74" s="275"/>
      <c r="H74" s="275"/>
      <c r="I74" s="275">
        <v>305.17399999999998</v>
      </c>
      <c r="J74" s="275">
        <v>2473.7069999999999</v>
      </c>
      <c r="K74" s="275"/>
      <c r="L74" s="273">
        <f t="shared" si="7"/>
        <v>26984.580999999998</v>
      </c>
      <c r="M74" s="273">
        <f t="shared" si="8"/>
        <v>179178.296</v>
      </c>
      <c r="N74" s="275"/>
      <c r="O74" s="273">
        <f t="shared" si="9"/>
        <v>179178.296</v>
      </c>
    </row>
    <row r="75" spans="1:15" ht="15.6" customHeight="1">
      <c r="A75" s="458"/>
      <c r="B75" s="50" t="s">
        <v>148</v>
      </c>
      <c r="C75" s="274">
        <v>17735.465</v>
      </c>
      <c r="D75" s="275">
        <v>1759.92</v>
      </c>
      <c r="E75" s="275"/>
      <c r="F75" s="275"/>
      <c r="G75" s="275"/>
      <c r="H75" s="275"/>
      <c r="I75" s="275">
        <v>86.55</v>
      </c>
      <c r="J75" s="275">
        <v>3283.0529999999999</v>
      </c>
      <c r="K75" s="275"/>
      <c r="L75" s="273">
        <f t="shared" si="7"/>
        <v>5129.5230000000001</v>
      </c>
      <c r="M75" s="273">
        <f t="shared" si="8"/>
        <v>22864.988000000001</v>
      </c>
      <c r="N75" s="275">
        <v>34.700000000000003</v>
      </c>
      <c r="O75" s="273">
        <f t="shared" si="9"/>
        <v>22899.688000000002</v>
      </c>
    </row>
    <row r="76" spans="1:15" ht="15.6" customHeight="1">
      <c r="A76" s="458"/>
      <c r="B76" s="50" t="s">
        <v>263</v>
      </c>
      <c r="C76" s="274"/>
      <c r="D76" s="275"/>
      <c r="E76" s="275"/>
      <c r="F76" s="275"/>
      <c r="G76" s="275"/>
      <c r="H76" s="275"/>
      <c r="I76" s="275"/>
      <c r="J76" s="275"/>
      <c r="K76" s="275"/>
      <c r="L76" s="273">
        <f t="shared" si="7"/>
        <v>0</v>
      </c>
      <c r="M76" s="273">
        <f t="shared" si="8"/>
        <v>0</v>
      </c>
      <c r="N76" s="275"/>
      <c r="O76" s="273">
        <f t="shared" si="9"/>
        <v>0</v>
      </c>
    </row>
    <row r="77" spans="1:15" ht="15.6" customHeight="1">
      <c r="A77" s="458"/>
      <c r="B77" s="50" t="s">
        <v>264</v>
      </c>
      <c r="C77" s="274"/>
      <c r="D77" s="275"/>
      <c r="E77" s="275"/>
      <c r="F77" s="275"/>
      <c r="G77" s="275"/>
      <c r="H77" s="275"/>
      <c r="I77" s="275"/>
      <c r="J77" s="275"/>
      <c r="K77" s="275"/>
      <c r="L77" s="273">
        <f t="shared" si="7"/>
        <v>0</v>
      </c>
      <c r="M77" s="273">
        <f t="shared" si="8"/>
        <v>0</v>
      </c>
      <c r="N77" s="275"/>
      <c r="O77" s="273">
        <f t="shared" si="9"/>
        <v>0</v>
      </c>
    </row>
    <row r="78" spans="1:15" ht="15.6" customHeight="1">
      <c r="A78" s="458"/>
      <c r="B78" s="50" t="s">
        <v>254</v>
      </c>
      <c r="C78" s="274"/>
      <c r="D78" s="275"/>
      <c r="E78" s="275"/>
      <c r="F78" s="275"/>
      <c r="G78" s="275"/>
      <c r="H78" s="275"/>
      <c r="I78" s="275"/>
      <c r="J78" s="275"/>
      <c r="K78" s="275"/>
      <c r="L78" s="273">
        <f t="shared" si="7"/>
        <v>0</v>
      </c>
      <c r="M78" s="273">
        <f t="shared" si="8"/>
        <v>0</v>
      </c>
      <c r="N78" s="275"/>
      <c r="O78" s="273">
        <f t="shared" si="9"/>
        <v>0</v>
      </c>
    </row>
    <row r="79" spans="1:15" ht="15.6" customHeight="1">
      <c r="A79" s="459"/>
      <c r="B79" s="50" t="s">
        <v>265</v>
      </c>
      <c r="C79" s="274"/>
      <c r="D79" s="275"/>
      <c r="E79" s="275"/>
      <c r="F79" s="275"/>
      <c r="G79" s="275"/>
      <c r="H79" s="275"/>
      <c r="I79" s="275"/>
      <c r="J79" s="275"/>
      <c r="K79" s="275"/>
      <c r="L79" s="273">
        <f t="shared" si="7"/>
        <v>0</v>
      </c>
      <c r="M79" s="273">
        <f t="shared" si="8"/>
        <v>0</v>
      </c>
      <c r="N79" s="275"/>
      <c r="O79" s="273">
        <f t="shared" si="9"/>
        <v>0</v>
      </c>
    </row>
    <row r="80" spans="1:15" ht="15.6" customHeight="1">
      <c r="A80" s="62">
        <v>32</v>
      </c>
      <c r="B80" s="50" t="s">
        <v>149</v>
      </c>
      <c r="C80" s="274">
        <v>181608.4</v>
      </c>
      <c r="D80" s="275">
        <v>28198.511999999999</v>
      </c>
      <c r="E80" s="275"/>
      <c r="F80" s="275"/>
      <c r="G80" s="275"/>
      <c r="H80" s="275"/>
      <c r="I80" s="275">
        <v>49.676000000000002</v>
      </c>
      <c r="J80" s="275">
        <v>3373.9850000000001</v>
      </c>
      <c r="K80" s="275"/>
      <c r="L80" s="273">
        <f t="shared" si="7"/>
        <v>31622.172999999999</v>
      </c>
      <c r="M80" s="273">
        <f t="shared" si="8"/>
        <v>213230.57299999997</v>
      </c>
      <c r="N80" s="275">
        <v>13762.564</v>
      </c>
      <c r="O80" s="273">
        <f t="shared" si="9"/>
        <v>226993.13699999999</v>
      </c>
    </row>
    <row r="81" spans="1:16" ht="15.6" customHeight="1">
      <c r="A81" s="62">
        <v>33</v>
      </c>
      <c r="B81" s="230" t="s">
        <v>285</v>
      </c>
      <c r="C81" s="274"/>
      <c r="D81" s="274"/>
      <c r="E81" s="274"/>
      <c r="F81" s="274"/>
      <c r="G81" s="274"/>
      <c r="H81" s="274"/>
      <c r="I81" s="274"/>
      <c r="J81" s="274"/>
      <c r="K81" s="274"/>
      <c r="L81" s="273">
        <f t="shared" ref="L81" si="11">D81+E81+F81+G81+H81+I81+J81+K81</f>
        <v>0</v>
      </c>
      <c r="M81" s="273">
        <f t="shared" ref="M81" si="12">C81+D81+E81+F81+G81+H81+I81+J81+K81</f>
        <v>0</v>
      </c>
      <c r="N81" s="275"/>
      <c r="O81" s="273">
        <f t="shared" si="9"/>
        <v>0</v>
      </c>
    </row>
    <row r="82" spans="1:16" ht="14.1" customHeight="1">
      <c r="A82" s="460" t="s">
        <v>150</v>
      </c>
      <c r="B82" s="461"/>
      <c r="C82" s="272">
        <f>C6+C13+C16+C36+C37+C44+C45+C46+C47+C48+C49+C50+C51+C52+C53+C54+C55+C56+C57+C58+C59+C60+C61+C62+C63+C64+C65+C66+C67+C68+C69+C80+C81</f>
        <v>21290797.014999997</v>
      </c>
      <c r="D82" s="272">
        <f t="shared" ref="D82:O82" si="13">D6+D13+D16+D36+D37+D44+D45+D46+D47+D48+D49+D50+D51+D52+D53+D54+D55+D56+D57+D58+D59+D60+D61+D62+D63+D64+D65+D66+D67+D68+D69+D80+D81</f>
        <v>9201814.0700000022</v>
      </c>
      <c r="E82" s="272">
        <f t="shared" si="13"/>
        <v>916509.58799999999</v>
      </c>
      <c r="F82" s="272">
        <f t="shared" si="13"/>
        <v>2556804.023</v>
      </c>
      <c r="G82" s="272">
        <f t="shared" si="13"/>
        <v>3084491.3780000005</v>
      </c>
      <c r="H82" s="272">
        <f t="shared" si="13"/>
        <v>5144133.585</v>
      </c>
      <c r="I82" s="272">
        <f t="shared" si="13"/>
        <v>5082581.7139999988</v>
      </c>
      <c r="J82" s="272">
        <f t="shared" si="13"/>
        <v>1938395.5740000003</v>
      </c>
      <c r="K82" s="272">
        <f t="shared" si="13"/>
        <v>5445885.3159999996</v>
      </c>
      <c r="L82" s="272">
        <f t="shared" si="13"/>
        <v>33370615.248</v>
      </c>
      <c r="M82" s="272">
        <f t="shared" si="13"/>
        <v>54661412.263000004</v>
      </c>
      <c r="N82" s="272">
        <f t="shared" si="13"/>
        <v>15553691.392999999</v>
      </c>
      <c r="O82" s="273">
        <f t="shared" si="13"/>
        <v>70215103.656000003</v>
      </c>
      <c r="P82" s="254"/>
    </row>
    <row r="83" spans="1:16" ht="14.1" customHeight="1">
      <c r="A83" s="53"/>
      <c r="B83" s="53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78"/>
    </row>
    <row r="85" spans="1:16" ht="14.1" customHeight="1">
      <c r="O85" s="54"/>
    </row>
    <row r="91" spans="1:16" ht="14.1" customHeight="1">
      <c r="O91" s="54"/>
    </row>
  </sheetData>
  <mergeCells count="20">
    <mergeCell ref="A1:B1"/>
    <mergeCell ref="A2:O2"/>
    <mergeCell ref="A7:A12"/>
    <mergeCell ref="A17:A23"/>
    <mergeCell ref="A38:A39"/>
    <mergeCell ref="N3:O3"/>
    <mergeCell ref="A4:A5"/>
    <mergeCell ref="B4:B5"/>
    <mergeCell ref="E4:E5"/>
    <mergeCell ref="F4:F5"/>
    <mergeCell ref="G4:G5"/>
    <mergeCell ref="O4:O5"/>
    <mergeCell ref="G42:G43"/>
    <mergeCell ref="O42:O43"/>
    <mergeCell ref="E42:E43"/>
    <mergeCell ref="A70:A79"/>
    <mergeCell ref="A82:B82"/>
    <mergeCell ref="A42:A43"/>
    <mergeCell ref="B42:B43"/>
    <mergeCell ref="F42:F43"/>
  </mergeCells>
  <pageMargins left="0.17" right="0.17" top="0.34" bottom="0.38" header="0.31496062992125984" footer="0.31496062992125984"/>
  <pageSetup paperSize="9" scale="78" orientation="landscape" r:id="rId1"/>
  <rowBreaks count="1" manualBreakCount="1">
    <brk id="40" max="16383" man="1"/>
  </rowBreaks>
  <colBreaks count="1" manualBreakCount="1">
    <brk id="15" max="1048575" man="1"/>
  </colBreaks>
</worksheet>
</file>

<file path=xl/worksheets/sheet78.xml><?xml version="1.0" encoding="utf-8"?>
<worksheet xmlns="http://schemas.openxmlformats.org/spreadsheetml/2006/main" xmlns:r="http://schemas.openxmlformats.org/officeDocument/2006/relationships">
  <sheetPr>
    <tabColor rgb="FFFF0000"/>
  </sheetPr>
  <dimension ref="A1:P91"/>
  <sheetViews>
    <sheetView rightToLeft="1" topLeftCell="A31" workbookViewId="0">
      <selection activeCell="C38" sqref="C38"/>
    </sheetView>
  </sheetViews>
  <sheetFormatPr defaultRowHeight="17.100000000000001" customHeight="1"/>
  <cols>
    <col min="1" max="1" width="4" style="45" customWidth="1"/>
    <col min="2" max="2" width="28.875" style="44" customWidth="1"/>
    <col min="3" max="3" width="12.125" style="233" customWidth="1"/>
    <col min="4" max="4" width="11.625" style="233" customWidth="1"/>
    <col min="5" max="5" width="10.375" style="233" customWidth="1"/>
    <col min="6" max="6" width="11" style="233" customWidth="1"/>
    <col min="7" max="7" width="10.875" style="233" customWidth="1"/>
    <col min="8" max="8" width="10.625" style="233" customWidth="1"/>
    <col min="9" max="9" width="11.125" style="233" customWidth="1"/>
    <col min="10" max="10" width="11.375" style="233" customWidth="1"/>
    <col min="11" max="11" width="10.75" style="233" customWidth="1"/>
    <col min="12" max="12" width="11.875" style="233" customWidth="1"/>
    <col min="13" max="13" width="12" style="233" customWidth="1"/>
    <col min="14" max="14" width="11.25" style="233" customWidth="1"/>
    <col min="15" max="15" width="13" style="233" customWidth="1"/>
    <col min="16" max="16" width="9" style="233"/>
    <col min="17" max="16384" width="9" style="44"/>
  </cols>
  <sheetData>
    <row r="1" spans="1:15" ht="11.25" customHeight="1">
      <c r="A1" s="466"/>
      <c r="B1" s="466"/>
      <c r="C1" s="232"/>
    </row>
    <row r="2" spans="1:15" ht="23.25" customHeight="1">
      <c r="A2" s="467" t="s">
        <v>269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</row>
    <row r="3" spans="1:15" ht="17.100000000000001" customHeight="1">
      <c r="N3" s="473" t="s">
        <v>66</v>
      </c>
      <c r="O3" s="473"/>
    </row>
    <row r="4" spans="1:15" ht="17.100000000000001" customHeight="1">
      <c r="A4" s="462" t="s">
        <v>1</v>
      </c>
      <c r="B4" s="469" t="s">
        <v>67</v>
      </c>
      <c r="C4" s="139" t="s">
        <v>68</v>
      </c>
      <c r="D4" s="139" t="s">
        <v>69</v>
      </c>
      <c r="E4" s="474" t="s">
        <v>70</v>
      </c>
      <c r="F4" s="474" t="s">
        <v>71</v>
      </c>
      <c r="G4" s="474" t="s">
        <v>72</v>
      </c>
      <c r="H4" s="139" t="s">
        <v>73</v>
      </c>
      <c r="I4" s="139" t="s">
        <v>74</v>
      </c>
      <c r="J4" s="139" t="s">
        <v>75</v>
      </c>
      <c r="K4" s="139" t="s">
        <v>76</v>
      </c>
      <c r="L4" s="180" t="s">
        <v>77</v>
      </c>
      <c r="M4" s="180" t="s">
        <v>78</v>
      </c>
      <c r="N4" s="180" t="s">
        <v>79</v>
      </c>
      <c r="O4" s="471" t="s">
        <v>80</v>
      </c>
    </row>
    <row r="5" spans="1:15" ht="17.100000000000001" customHeight="1">
      <c r="A5" s="463"/>
      <c r="B5" s="470"/>
      <c r="C5" s="234" t="s">
        <v>81</v>
      </c>
      <c r="D5" s="235" t="s">
        <v>82</v>
      </c>
      <c r="E5" s="475"/>
      <c r="F5" s="475"/>
      <c r="G5" s="475"/>
      <c r="H5" s="235" t="s">
        <v>83</v>
      </c>
      <c r="I5" s="235" t="s">
        <v>84</v>
      </c>
      <c r="J5" s="235" t="s">
        <v>85</v>
      </c>
      <c r="K5" s="235" t="s">
        <v>86</v>
      </c>
      <c r="L5" s="236" t="s">
        <v>87</v>
      </c>
      <c r="M5" s="236" t="s">
        <v>88</v>
      </c>
      <c r="N5" s="236" t="s">
        <v>89</v>
      </c>
      <c r="O5" s="472"/>
    </row>
    <row r="6" spans="1:15" ht="17.100000000000001" customHeight="1">
      <c r="A6" s="57">
        <v>1</v>
      </c>
      <c r="B6" s="58" t="s">
        <v>90</v>
      </c>
      <c r="C6" s="237">
        <f t="shared" ref="C6" si="0">SUM(C7:C12)</f>
        <v>199107.899</v>
      </c>
      <c r="D6" s="237">
        <f t="shared" ref="D6:K6" si="1">SUM(D7:D12)</f>
        <v>179717.867</v>
      </c>
      <c r="E6" s="237">
        <f t="shared" si="1"/>
        <v>0</v>
      </c>
      <c r="F6" s="237">
        <f t="shared" si="1"/>
        <v>0</v>
      </c>
      <c r="G6" s="237">
        <f t="shared" si="1"/>
        <v>656.63900000000001</v>
      </c>
      <c r="H6" s="237">
        <f t="shared" si="1"/>
        <v>0</v>
      </c>
      <c r="I6" s="237">
        <f t="shared" si="1"/>
        <v>112010.5</v>
      </c>
      <c r="J6" s="237">
        <f t="shared" si="1"/>
        <v>19508.971000000001</v>
      </c>
      <c r="K6" s="237">
        <f t="shared" si="1"/>
        <v>0</v>
      </c>
      <c r="L6" s="238">
        <f>D6+E6+F6+G6+H6+I6+J6+K6</f>
        <v>311893.97700000001</v>
      </c>
      <c r="M6" s="238">
        <f>C6+D6+E6+F6+G6+H6+I6+J6+K6</f>
        <v>511001.87600000005</v>
      </c>
      <c r="N6" s="238">
        <f>SUM(N7:N12)</f>
        <v>6679.4920000000002</v>
      </c>
      <c r="O6" s="238">
        <f t="shared" ref="O6:O39" si="2">M6+N6</f>
        <v>517681.36800000007</v>
      </c>
    </row>
    <row r="7" spans="1:15" ht="17.100000000000001" customHeight="1">
      <c r="A7" s="457"/>
      <c r="B7" s="60" t="s">
        <v>91</v>
      </c>
      <c r="C7" s="239">
        <v>94622.118000000002</v>
      </c>
      <c r="D7" s="239">
        <v>156012.49600000001</v>
      </c>
      <c r="E7" s="240"/>
      <c r="F7" s="240"/>
      <c r="G7" s="239">
        <v>633.34100000000001</v>
      </c>
      <c r="H7" s="239"/>
      <c r="I7" s="239">
        <v>10650</v>
      </c>
      <c r="J7" s="239">
        <v>16900</v>
      </c>
      <c r="K7" s="240"/>
      <c r="L7" s="238">
        <f t="shared" ref="L7:L39" si="3">D7+E7+F7+G7+H7+I7+J7+K7</f>
        <v>184195.837</v>
      </c>
      <c r="M7" s="238">
        <f t="shared" ref="M7:M39" si="4">C7+D7+E7+F7+G7+H7+I7+J7+K7</f>
        <v>278817.95499999996</v>
      </c>
      <c r="N7" s="241"/>
      <c r="O7" s="238">
        <f t="shared" si="2"/>
        <v>278817.95499999996</v>
      </c>
    </row>
    <row r="8" spans="1:15" ht="17.100000000000001" customHeight="1">
      <c r="A8" s="458"/>
      <c r="B8" s="60" t="s">
        <v>92</v>
      </c>
      <c r="C8" s="239">
        <v>15066.869000000001</v>
      </c>
      <c r="D8" s="239">
        <v>953.25</v>
      </c>
      <c r="E8" s="240"/>
      <c r="F8" s="240"/>
      <c r="G8" s="240"/>
      <c r="H8" s="240"/>
      <c r="I8" s="240">
        <v>25</v>
      </c>
      <c r="J8" s="239">
        <v>750.75</v>
      </c>
      <c r="K8" s="240"/>
      <c r="L8" s="238">
        <f t="shared" si="3"/>
        <v>1729</v>
      </c>
      <c r="M8" s="238">
        <f t="shared" si="4"/>
        <v>16795.868999999999</v>
      </c>
      <c r="N8" s="241"/>
      <c r="O8" s="238">
        <f t="shared" si="2"/>
        <v>16795.868999999999</v>
      </c>
    </row>
    <row r="9" spans="1:15" ht="17.100000000000001" customHeight="1">
      <c r="A9" s="458"/>
      <c r="B9" s="60" t="s">
        <v>93</v>
      </c>
      <c r="C9" s="239">
        <v>18108.789000000001</v>
      </c>
      <c r="D9" s="239">
        <v>3699.4850000000001</v>
      </c>
      <c r="E9" s="240"/>
      <c r="F9" s="240"/>
      <c r="G9" s="240"/>
      <c r="H9" s="240"/>
      <c r="I9" s="239">
        <v>101015</v>
      </c>
      <c r="J9" s="239">
        <v>153.22</v>
      </c>
      <c r="K9" s="240"/>
      <c r="L9" s="238">
        <f t="shared" si="3"/>
        <v>104867.705</v>
      </c>
      <c r="M9" s="238">
        <f t="shared" si="4"/>
        <v>122976.49400000001</v>
      </c>
      <c r="N9" s="241"/>
      <c r="O9" s="238">
        <f t="shared" si="2"/>
        <v>122976.49400000001</v>
      </c>
    </row>
    <row r="10" spans="1:15" ht="17.100000000000001" customHeight="1">
      <c r="A10" s="458"/>
      <c r="B10" s="60" t="s">
        <v>94</v>
      </c>
      <c r="C10" s="239">
        <v>660.47699999999998</v>
      </c>
      <c r="D10" s="239">
        <v>378.62</v>
      </c>
      <c r="E10" s="240"/>
      <c r="F10" s="240"/>
      <c r="G10" s="240"/>
      <c r="H10" s="240"/>
      <c r="I10" s="239">
        <v>9.5</v>
      </c>
      <c r="J10" s="239">
        <v>175.25</v>
      </c>
      <c r="K10" s="240"/>
      <c r="L10" s="238">
        <f t="shared" si="3"/>
        <v>563.37</v>
      </c>
      <c r="M10" s="238">
        <f t="shared" si="4"/>
        <v>1223.847</v>
      </c>
      <c r="N10" s="241"/>
      <c r="O10" s="238">
        <f t="shared" si="2"/>
        <v>1223.847</v>
      </c>
    </row>
    <row r="11" spans="1:15" ht="17.100000000000001" customHeight="1">
      <c r="A11" s="458"/>
      <c r="B11" s="60" t="s">
        <v>95</v>
      </c>
      <c r="C11" s="239">
        <v>43908.74</v>
      </c>
      <c r="D11" s="239">
        <v>13393.516</v>
      </c>
      <c r="E11" s="240"/>
      <c r="F11" s="240"/>
      <c r="G11" s="240">
        <v>23.297999999999998</v>
      </c>
      <c r="H11" s="240"/>
      <c r="I11" s="239">
        <v>273.5</v>
      </c>
      <c r="J11" s="239">
        <v>951.25099999999998</v>
      </c>
      <c r="K11" s="240"/>
      <c r="L11" s="238">
        <f t="shared" si="3"/>
        <v>14641.565000000001</v>
      </c>
      <c r="M11" s="238">
        <f t="shared" si="4"/>
        <v>58550.304999999993</v>
      </c>
      <c r="N11" s="241">
        <v>3500</v>
      </c>
      <c r="O11" s="238">
        <f t="shared" si="2"/>
        <v>62050.304999999993</v>
      </c>
    </row>
    <row r="12" spans="1:15" ht="17.100000000000001" customHeight="1">
      <c r="A12" s="459"/>
      <c r="B12" s="60" t="s">
        <v>96</v>
      </c>
      <c r="C12" s="239">
        <v>26740.905999999999</v>
      </c>
      <c r="D12" s="239">
        <v>5280.5</v>
      </c>
      <c r="E12" s="240"/>
      <c r="F12" s="240"/>
      <c r="G12" s="240"/>
      <c r="H12" s="240"/>
      <c r="I12" s="239">
        <v>37.5</v>
      </c>
      <c r="J12" s="239">
        <v>578.5</v>
      </c>
      <c r="K12" s="240"/>
      <c r="L12" s="238">
        <f t="shared" si="3"/>
        <v>5896.5</v>
      </c>
      <c r="M12" s="238">
        <f t="shared" si="4"/>
        <v>32637.405999999999</v>
      </c>
      <c r="N12" s="241">
        <v>3179.4920000000002</v>
      </c>
      <c r="O12" s="238">
        <f t="shared" si="2"/>
        <v>35816.898000000001</v>
      </c>
    </row>
    <row r="13" spans="1:15" ht="17.100000000000001" customHeight="1">
      <c r="A13" s="231">
        <v>2</v>
      </c>
      <c r="B13" s="58" t="s">
        <v>97</v>
      </c>
      <c r="C13" s="237">
        <f t="shared" ref="C13:K13" si="5">C14+C15</f>
        <v>58875.622000000003</v>
      </c>
      <c r="D13" s="237">
        <f t="shared" si="5"/>
        <v>21123.111000000001</v>
      </c>
      <c r="E13" s="237">
        <f t="shared" si="5"/>
        <v>0</v>
      </c>
      <c r="F13" s="237">
        <f t="shared" si="5"/>
        <v>0</v>
      </c>
      <c r="G13" s="237">
        <f t="shared" si="5"/>
        <v>7.1219999999999999</v>
      </c>
      <c r="H13" s="237">
        <f t="shared" si="5"/>
        <v>1475</v>
      </c>
      <c r="I13" s="237">
        <f t="shared" si="5"/>
        <v>354.1</v>
      </c>
      <c r="J13" s="237">
        <f t="shared" si="5"/>
        <v>9150.875</v>
      </c>
      <c r="K13" s="237">
        <f t="shared" si="5"/>
        <v>0</v>
      </c>
      <c r="L13" s="238">
        <f t="shared" si="3"/>
        <v>32110.207999999999</v>
      </c>
      <c r="M13" s="238">
        <f t="shared" si="4"/>
        <v>90985.830000000016</v>
      </c>
      <c r="N13" s="238">
        <f>N14+N15</f>
        <v>11803</v>
      </c>
      <c r="O13" s="238">
        <f t="shared" si="2"/>
        <v>102788.83000000002</v>
      </c>
    </row>
    <row r="14" spans="1:15" ht="17.100000000000001" customHeight="1">
      <c r="A14" s="62"/>
      <c r="B14" s="60" t="s">
        <v>98</v>
      </c>
      <c r="C14" s="239">
        <v>56000.107000000004</v>
      </c>
      <c r="D14" s="239">
        <v>20777.786</v>
      </c>
      <c r="E14" s="240"/>
      <c r="F14" s="240"/>
      <c r="G14" s="240"/>
      <c r="H14" s="239">
        <v>1475</v>
      </c>
      <c r="I14" s="239">
        <v>345.6</v>
      </c>
      <c r="J14" s="239">
        <v>9138.375</v>
      </c>
      <c r="K14" s="240"/>
      <c r="L14" s="238">
        <f t="shared" si="3"/>
        <v>31736.760999999999</v>
      </c>
      <c r="M14" s="238">
        <f t="shared" si="4"/>
        <v>87736.868000000017</v>
      </c>
      <c r="N14" s="241">
        <v>10000</v>
      </c>
      <c r="O14" s="238">
        <f t="shared" si="2"/>
        <v>97736.868000000017</v>
      </c>
    </row>
    <row r="15" spans="1:15" ht="17.100000000000001" customHeight="1">
      <c r="A15" s="62"/>
      <c r="B15" s="60" t="s">
        <v>259</v>
      </c>
      <c r="C15" s="239">
        <v>2875.5149999999999</v>
      </c>
      <c r="D15" s="239">
        <v>345.32499999999999</v>
      </c>
      <c r="E15" s="240"/>
      <c r="F15" s="240"/>
      <c r="G15" s="240">
        <v>7.1219999999999999</v>
      </c>
      <c r="H15" s="240"/>
      <c r="I15" s="239">
        <v>8.5</v>
      </c>
      <c r="J15" s="239">
        <v>12.5</v>
      </c>
      <c r="K15" s="240"/>
      <c r="L15" s="238">
        <f t="shared" si="3"/>
        <v>373.447</v>
      </c>
      <c r="M15" s="238">
        <f t="shared" si="4"/>
        <v>3248.9619999999995</v>
      </c>
      <c r="N15" s="241">
        <v>1803</v>
      </c>
      <c r="O15" s="238">
        <f t="shared" si="2"/>
        <v>5051.9619999999995</v>
      </c>
    </row>
    <row r="16" spans="1:15" ht="17.100000000000001" customHeight="1">
      <c r="A16" s="57">
        <v>3</v>
      </c>
      <c r="B16" s="58" t="s">
        <v>260</v>
      </c>
      <c r="C16" s="237">
        <f t="shared" ref="C16:K16" si="6">SUM(C17:C35)</f>
        <v>821029.54999999981</v>
      </c>
      <c r="D16" s="237">
        <f>SUM(D17:D35)</f>
        <v>294656.92299999995</v>
      </c>
      <c r="E16" s="237">
        <f t="shared" si="6"/>
        <v>0</v>
      </c>
      <c r="F16" s="237">
        <f t="shared" si="6"/>
        <v>0</v>
      </c>
      <c r="G16" s="237">
        <f t="shared" si="6"/>
        <v>1413.6030000000001</v>
      </c>
      <c r="H16" s="237">
        <f t="shared" si="6"/>
        <v>495367.11300000001</v>
      </c>
      <c r="I16" s="237">
        <f t="shared" si="6"/>
        <v>1218488.4280000001</v>
      </c>
      <c r="J16" s="237">
        <f t="shared" si="6"/>
        <v>76228.456000000006</v>
      </c>
      <c r="K16" s="237">
        <f t="shared" si="6"/>
        <v>0</v>
      </c>
      <c r="L16" s="238">
        <f t="shared" si="3"/>
        <v>2086154.523</v>
      </c>
      <c r="M16" s="238">
        <f t="shared" si="4"/>
        <v>2907184.0729999999</v>
      </c>
      <c r="N16" s="238">
        <f>SUM(N17:N35)</f>
        <v>782216.36400000006</v>
      </c>
      <c r="O16" s="238">
        <f t="shared" si="2"/>
        <v>3689400.4369999999</v>
      </c>
    </row>
    <row r="17" spans="1:15" ht="17.100000000000001" customHeight="1">
      <c r="A17" s="457"/>
      <c r="B17" s="60" t="s">
        <v>100</v>
      </c>
      <c r="C17" s="239">
        <v>65020.271999999997</v>
      </c>
      <c r="D17" s="239">
        <v>25159.18</v>
      </c>
      <c r="E17" s="240"/>
      <c r="F17" s="240"/>
      <c r="G17" s="240">
        <v>1413.6030000000001</v>
      </c>
      <c r="H17" s="240"/>
      <c r="I17" s="239">
        <v>13363.73</v>
      </c>
      <c r="J17" s="239">
        <v>14106.721</v>
      </c>
      <c r="K17" s="240"/>
      <c r="L17" s="238">
        <f t="shared" si="3"/>
        <v>54043.233999999997</v>
      </c>
      <c r="M17" s="238">
        <f t="shared" si="4"/>
        <v>119063.50599999999</v>
      </c>
      <c r="N17" s="241">
        <v>75690.62</v>
      </c>
      <c r="O17" s="238">
        <f>M17+N17</f>
        <v>194754.12599999999</v>
      </c>
    </row>
    <row r="18" spans="1:15" ht="17.100000000000001" customHeight="1">
      <c r="A18" s="458"/>
      <c r="B18" s="60" t="s">
        <v>101</v>
      </c>
      <c r="C18" s="239">
        <v>147908.32699999999</v>
      </c>
      <c r="D18" s="239">
        <v>39514.474000000002</v>
      </c>
      <c r="E18" s="240"/>
      <c r="F18" s="240"/>
      <c r="G18" s="240"/>
      <c r="H18" s="240">
        <v>493370.636</v>
      </c>
      <c r="I18" s="239">
        <v>174291.5</v>
      </c>
      <c r="J18" s="239">
        <v>11039.17</v>
      </c>
      <c r="K18" s="240"/>
      <c r="L18" s="238">
        <f t="shared" si="3"/>
        <v>718215.78</v>
      </c>
      <c r="M18" s="238">
        <f t="shared" si="4"/>
        <v>866124.10699999996</v>
      </c>
      <c r="N18" s="241">
        <v>122120</v>
      </c>
      <c r="O18" s="238">
        <f t="shared" si="2"/>
        <v>988244.10699999996</v>
      </c>
    </row>
    <row r="19" spans="1:15" ht="17.100000000000001" customHeight="1">
      <c r="A19" s="458"/>
      <c r="B19" s="60" t="s">
        <v>102</v>
      </c>
      <c r="C19" s="239">
        <v>5672.5209999999997</v>
      </c>
      <c r="D19" s="239">
        <v>2375.835</v>
      </c>
      <c r="E19" s="240"/>
      <c r="F19" s="240"/>
      <c r="G19" s="240"/>
      <c r="H19" s="240"/>
      <c r="I19" s="239">
        <v>2205.15</v>
      </c>
      <c r="J19" s="239">
        <v>636.524</v>
      </c>
      <c r="K19" s="240"/>
      <c r="L19" s="238">
        <f t="shared" si="3"/>
        <v>5217.5090000000009</v>
      </c>
      <c r="M19" s="238">
        <f t="shared" si="4"/>
        <v>10890.029999999999</v>
      </c>
      <c r="N19" s="241">
        <v>1500</v>
      </c>
      <c r="O19" s="238">
        <f t="shared" si="2"/>
        <v>12390.029999999999</v>
      </c>
    </row>
    <row r="20" spans="1:15" ht="17.100000000000001" customHeight="1">
      <c r="A20" s="458"/>
      <c r="B20" s="60" t="s">
        <v>103</v>
      </c>
      <c r="C20" s="239">
        <v>1084.5630000000001</v>
      </c>
      <c r="D20" s="239">
        <v>386.78199999999998</v>
      </c>
      <c r="E20" s="240"/>
      <c r="F20" s="240"/>
      <c r="G20" s="240"/>
      <c r="H20" s="240"/>
      <c r="I20" s="239">
        <v>1.25</v>
      </c>
      <c r="J20" s="239">
        <v>15</v>
      </c>
      <c r="K20" s="240"/>
      <c r="L20" s="238">
        <f t="shared" si="3"/>
        <v>403.03199999999998</v>
      </c>
      <c r="M20" s="238">
        <f t="shared" si="4"/>
        <v>1487.595</v>
      </c>
      <c r="N20" s="241">
        <v>1300</v>
      </c>
      <c r="O20" s="238">
        <f t="shared" si="2"/>
        <v>2787.5950000000003</v>
      </c>
    </row>
    <row r="21" spans="1:15" ht="17.100000000000001" customHeight="1">
      <c r="A21" s="458"/>
      <c r="B21" s="60" t="s">
        <v>104</v>
      </c>
      <c r="C21" s="239">
        <v>47866.66</v>
      </c>
      <c r="D21" s="239">
        <v>97929.014999999999</v>
      </c>
      <c r="E21" s="240"/>
      <c r="F21" s="240"/>
      <c r="G21" s="239"/>
      <c r="H21" s="239">
        <v>452.5</v>
      </c>
      <c r="I21" s="239">
        <v>336358.88</v>
      </c>
      <c r="J21" s="239">
        <v>2324.8829999999998</v>
      </c>
      <c r="K21" s="240"/>
      <c r="L21" s="238">
        <f t="shared" si="3"/>
        <v>437065.27799999999</v>
      </c>
      <c r="M21" s="238">
        <f t="shared" si="4"/>
        <v>484931.93799999997</v>
      </c>
      <c r="N21" s="241">
        <v>327265.74400000001</v>
      </c>
      <c r="O21" s="238">
        <f t="shared" si="2"/>
        <v>812197.68200000003</v>
      </c>
    </row>
    <row r="22" spans="1:15" ht="17.100000000000001" customHeight="1">
      <c r="A22" s="458"/>
      <c r="B22" s="60" t="s">
        <v>261</v>
      </c>
      <c r="C22" s="239">
        <v>1074.8219999999999</v>
      </c>
      <c r="D22" s="239">
        <v>223.11199999999999</v>
      </c>
      <c r="E22" s="240"/>
      <c r="F22" s="240"/>
      <c r="G22" s="240"/>
      <c r="H22" s="240"/>
      <c r="I22" s="239">
        <v>1.206</v>
      </c>
      <c r="J22" s="239">
        <v>20.167000000000002</v>
      </c>
      <c r="K22" s="240"/>
      <c r="L22" s="238">
        <f t="shared" si="3"/>
        <v>244.48499999999999</v>
      </c>
      <c r="M22" s="238">
        <f t="shared" si="4"/>
        <v>1319.3069999999998</v>
      </c>
      <c r="N22" s="241"/>
      <c r="O22" s="238">
        <f t="shared" si="2"/>
        <v>1319.3069999999998</v>
      </c>
    </row>
    <row r="23" spans="1:15" ht="17.100000000000001" customHeight="1">
      <c r="A23" s="458"/>
      <c r="B23" s="60" t="s">
        <v>105</v>
      </c>
      <c r="C23" s="239">
        <v>114032.98699999999</v>
      </c>
      <c r="D23" s="239">
        <v>59696.533000000003</v>
      </c>
      <c r="E23" s="240"/>
      <c r="F23" s="240"/>
      <c r="G23" s="240"/>
      <c r="H23" s="239">
        <v>1507.5</v>
      </c>
      <c r="I23" s="239">
        <v>297434.30300000001</v>
      </c>
      <c r="J23" s="239">
        <v>18226.733</v>
      </c>
      <c r="K23" s="240"/>
      <c r="L23" s="238">
        <f t="shared" si="3"/>
        <v>376865.06900000002</v>
      </c>
      <c r="M23" s="238">
        <f t="shared" si="4"/>
        <v>490898.05599999998</v>
      </c>
      <c r="N23" s="241">
        <v>114000</v>
      </c>
      <c r="O23" s="238">
        <f t="shared" si="2"/>
        <v>604898.05599999998</v>
      </c>
    </row>
    <row r="24" spans="1:15" ht="17.100000000000001" customHeight="1">
      <c r="A24" s="213"/>
      <c r="B24" s="60" t="s">
        <v>151</v>
      </c>
      <c r="C24" s="239">
        <v>2116.498</v>
      </c>
      <c r="D24" s="239">
        <v>532.30700000000002</v>
      </c>
      <c r="E24" s="240"/>
      <c r="F24" s="240"/>
      <c r="G24" s="240"/>
      <c r="H24" s="240"/>
      <c r="I24" s="239">
        <v>7.5</v>
      </c>
      <c r="J24" s="239">
        <v>16.218</v>
      </c>
      <c r="K24" s="240"/>
      <c r="L24" s="238">
        <f t="shared" si="3"/>
        <v>556.02499999999998</v>
      </c>
      <c r="M24" s="238">
        <f t="shared" si="4"/>
        <v>2672.5230000000001</v>
      </c>
      <c r="N24" s="241"/>
      <c r="O24" s="238">
        <f>M24+N24</f>
        <v>2672.5230000000001</v>
      </c>
    </row>
    <row r="25" spans="1:15" ht="17.100000000000001" customHeight="1">
      <c r="A25" s="213"/>
      <c r="B25" s="60" t="s">
        <v>262</v>
      </c>
      <c r="C25" s="239">
        <v>4148.3019999999997</v>
      </c>
      <c r="D25" s="239">
        <v>1807.0160000000001</v>
      </c>
      <c r="E25" s="240"/>
      <c r="F25" s="240"/>
      <c r="G25" s="240"/>
      <c r="H25" s="239">
        <v>36.476999999999997</v>
      </c>
      <c r="I25" s="239">
        <v>37.988</v>
      </c>
      <c r="J25" s="239">
        <v>1294.5730000000001</v>
      </c>
      <c r="K25" s="240"/>
      <c r="L25" s="238">
        <f t="shared" si="3"/>
        <v>3176.0540000000001</v>
      </c>
      <c r="M25" s="238">
        <f t="shared" si="4"/>
        <v>7324.3559999999998</v>
      </c>
      <c r="N25" s="241">
        <v>19840</v>
      </c>
      <c r="O25" s="238">
        <f t="shared" si="2"/>
        <v>27164.356</v>
      </c>
    </row>
    <row r="26" spans="1:15" ht="17.100000000000001" customHeight="1">
      <c r="A26" s="213"/>
      <c r="B26" s="60" t="s">
        <v>258</v>
      </c>
      <c r="C26" s="239">
        <v>840.6</v>
      </c>
      <c r="D26" s="239">
        <v>189.79400000000001</v>
      </c>
      <c r="E26" s="240"/>
      <c r="F26" s="240"/>
      <c r="G26" s="240"/>
      <c r="H26" s="240"/>
      <c r="I26" s="239">
        <v>5</v>
      </c>
      <c r="J26" s="239">
        <v>12.5</v>
      </c>
      <c r="K26" s="240"/>
      <c r="L26" s="238">
        <f t="shared" si="3"/>
        <v>207.29400000000001</v>
      </c>
      <c r="M26" s="238">
        <f t="shared" si="4"/>
        <v>1047.894</v>
      </c>
      <c r="N26" s="241"/>
      <c r="O26" s="238">
        <f t="shared" si="2"/>
        <v>1047.894</v>
      </c>
    </row>
    <row r="27" spans="1:15" ht="17.100000000000001" customHeight="1">
      <c r="A27" s="213"/>
      <c r="B27" s="60" t="s">
        <v>106</v>
      </c>
      <c r="C27" s="239">
        <v>51631.112999999998</v>
      </c>
      <c r="D27" s="239">
        <v>6448.4030000000002</v>
      </c>
      <c r="E27" s="240"/>
      <c r="F27" s="240"/>
      <c r="G27" s="240"/>
      <c r="H27" s="240"/>
      <c r="I27" s="239">
        <v>2497.85</v>
      </c>
      <c r="J27" s="239">
        <v>830.13099999999997</v>
      </c>
      <c r="K27" s="240"/>
      <c r="L27" s="238">
        <f t="shared" si="3"/>
        <v>9776.384</v>
      </c>
      <c r="M27" s="238">
        <f t="shared" si="4"/>
        <v>61407.496999999996</v>
      </c>
      <c r="N27" s="241"/>
      <c r="O27" s="238">
        <f t="shared" si="2"/>
        <v>61407.496999999996</v>
      </c>
    </row>
    <row r="28" spans="1:15" ht="17.100000000000001" customHeight="1">
      <c r="A28" s="213"/>
      <c r="B28" s="60" t="s">
        <v>107</v>
      </c>
      <c r="C28" s="239">
        <v>113784.504</v>
      </c>
      <c r="D28" s="239">
        <v>25234.109</v>
      </c>
      <c r="E28" s="240"/>
      <c r="F28" s="240"/>
      <c r="G28" s="240"/>
      <c r="H28" s="240"/>
      <c r="I28" s="239">
        <v>73.658000000000001</v>
      </c>
      <c r="J28" s="239">
        <v>13540</v>
      </c>
      <c r="K28" s="240"/>
      <c r="L28" s="238">
        <f t="shared" si="3"/>
        <v>38847.767</v>
      </c>
      <c r="M28" s="238">
        <f t="shared" si="4"/>
        <v>152632.27100000001</v>
      </c>
      <c r="N28" s="241">
        <v>40150</v>
      </c>
      <c r="O28" s="238">
        <f t="shared" si="2"/>
        <v>192782.27100000001</v>
      </c>
    </row>
    <row r="29" spans="1:15" ht="17.100000000000001" customHeight="1">
      <c r="A29" s="213"/>
      <c r="B29" s="60" t="s">
        <v>152</v>
      </c>
      <c r="C29" s="239">
        <v>1977.3030000000001</v>
      </c>
      <c r="D29" s="239">
        <v>676</v>
      </c>
      <c r="E29" s="240"/>
      <c r="F29" s="240"/>
      <c r="G29" s="240"/>
      <c r="H29" s="240"/>
      <c r="I29" s="239">
        <v>0.35</v>
      </c>
      <c r="J29" s="239">
        <v>314.42399999999998</v>
      </c>
      <c r="K29" s="240"/>
      <c r="L29" s="238">
        <f t="shared" si="3"/>
        <v>990.774</v>
      </c>
      <c r="M29" s="238">
        <f t="shared" si="4"/>
        <v>2968.0769999999998</v>
      </c>
      <c r="N29" s="241"/>
      <c r="O29" s="238">
        <f t="shared" si="2"/>
        <v>2968.0769999999998</v>
      </c>
    </row>
    <row r="30" spans="1:15" ht="17.100000000000001" customHeight="1">
      <c r="A30" s="213"/>
      <c r="B30" s="60" t="s">
        <v>108</v>
      </c>
      <c r="C30" s="239">
        <v>215117.92499999999</v>
      </c>
      <c r="D30" s="239">
        <v>7292.2740000000003</v>
      </c>
      <c r="E30" s="240"/>
      <c r="F30" s="240"/>
      <c r="G30" s="240"/>
      <c r="H30" s="240"/>
      <c r="I30" s="239">
        <v>17968.849999999999</v>
      </c>
      <c r="J30" s="239">
        <v>191.279</v>
      </c>
      <c r="K30" s="240"/>
      <c r="L30" s="238">
        <f t="shared" si="3"/>
        <v>25452.402999999998</v>
      </c>
      <c r="M30" s="238">
        <f t="shared" si="4"/>
        <v>240570.32800000001</v>
      </c>
      <c r="N30" s="241"/>
      <c r="O30" s="238">
        <f t="shared" si="2"/>
        <v>240570.32800000001</v>
      </c>
    </row>
    <row r="31" spans="1:15" ht="17.100000000000001" customHeight="1">
      <c r="A31" s="213"/>
      <c r="B31" s="60" t="s">
        <v>109</v>
      </c>
      <c r="C31" s="239">
        <v>13901</v>
      </c>
      <c r="D31" s="239">
        <v>10599.557000000001</v>
      </c>
      <c r="E31" s="240"/>
      <c r="F31" s="240"/>
      <c r="G31" s="240"/>
      <c r="H31" s="240"/>
      <c r="I31" s="239">
        <v>122.61199999999999</v>
      </c>
      <c r="J31" s="239">
        <v>1361.1110000000001</v>
      </c>
      <c r="K31" s="240"/>
      <c r="L31" s="238">
        <f t="shared" si="3"/>
        <v>12083.28</v>
      </c>
      <c r="M31" s="238">
        <f t="shared" si="4"/>
        <v>25984.280000000002</v>
      </c>
      <c r="N31" s="241">
        <v>10850</v>
      </c>
      <c r="O31" s="238">
        <f t="shared" si="2"/>
        <v>36834.28</v>
      </c>
    </row>
    <row r="32" spans="1:15" ht="17.100000000000001" customHeight="1">
      <c r="A32" s="213"/>
      <c r="B32" s="60" t="s">
        <v>110</v>
      </c>
      <c r="C32" s="239">
        <v>9560.4240000000009</v>
      </c>
      <c r="D32" s="239">
        <v>1840.335</v>
      </c>
      <c r="E32" s="240"/>
      <c r="F32" s="240"/>
      <c r="G32" s="240"/>
      <c r="H32" s="240"/>
      <c r="I32" s="239">
        <v>633.39800000000002</v>
      </c>
      <c r="J32" s="239">
        <v>764.93299999999999</v>
      </c>
      <c r="K32" s="240"/>
      <c r="L32" s="238">
        <f t="shared" si="3"/>
        <v>3238.6660000000002</v>
      </c>
      <c r="M32" s="238">
        <f t="shared" si="4"/>
        <v>12799.09</v>
      </c>
      <c r="N32" s="241"/>
      <c r="O32" s="238">
        <f t="shared" si="2"/>
        <v>12799.09</v>
      </c>
    </row>
    <row r="33" spans="1:15" ht="17.100000000000001" customHeight="1">
      <c r="A33" s="213"/>
      <c r="B33" s="60" t="s">
        <v>111</v>
      </c>
      <c r="C33" s="239">
        <v>7619.3410000000003</v>
      </c>
      <c r="D33" s="239">
        <v>993.25800000000004</v>
      </c>
      <c r="E33" s="240"/>
      <c r="F33" s="240"/>
      <c r="G33" s="240"/>
      <c r="H33" s="240"/>
      <c r="I33" s="239">
        <v>12.5</v>
      </c>
      <c r="J33" s="239">
        <v>765.75</v>
      </c>
      <c r="K33" s="240"/>
      <c r="L33" s="238">
        <f t="shared" si="3"/>
        <v>1771.508</v>
      </c>
      <c r="M33" s="238">
        <f t="shared" si="4"/>
        <v>9390.8490000000002</v>
      </c>
      <c r="N33" s="241"/>
      <c r="O33" s="238">
        <f t="shared" si="2"/>
        <v>9390.8490000000002</v>
      </c>
    </row>
    <row r="34" spans="1:15" ht="17.100000000000001" customHeight="1">
      <c r="A34" s="213"/>
      <c r="B34" s="60" t="s">
        <v>112</v>
      </c>
      <c r="C34" s="239">
        <v>16363.884</v>
      </c>
      <c r="D34" s="239">
        <v>13194.939</v>
      </c>
      <c r="E34" s="240"/>
      <c r="F34" s="240"/>
      <c r="G34" s="240"/>
      <c r="H34" s="240"/>
      <c r="I34" s="239">
        <v>373442.70299999998</v>
      </c>
      <c r="J34" s="239">
        <v>10541.339</v>
      </c>
      <c r="K34" s="240"/>
      <c r="L34" s="238">
        <f t="shared" si="3"/>
        <v>397178.98099999997</v>
      </c>
      <c r="M34" s="238">
        <f t="shared" si="4"/>
        <v>413542.86499999993</v>
      </c>
      <c r="N34" s="241">
        <v>69500</v>
      </c>
      <c r="O34" s="238">
        <f t="shared" si="2"/>
        <v>483042.86499999993</v>
      </c>
    </row>
    <row r="35" spans="1:15" ht="17.100000000000001" customHeight="1">
      <c r="A35" s="213"/>
      <c r="B35" s="60" t="s">
        <v>153</v>
      </c>
      <c r="C35" s="239">
        <v>1308.5039999999999</v>
      </c>
      <c r="D35" s="239">
        <v>564</v>
      </c>
      <c r="E35" s="240"/>
      <c r="F35" s="240"/>
      <c r="G35" s="240"/>
      <c r="H35" s="240"/>
      <c r="I35" s="239">
        <v>30</v>
      </c>
      <c r="J35" s="239">
        <v>227</v>
      </c>
      <c r="K35" s="240"/>
      <c r="L35" s="238">
        <f t="shared" si="3"/>
        <v>821</v>
      </c>
      <c r="M35" s="238">
        <f t="shared" si="4"/>
        <v>2129.5039999999999</v>
      </c>
      <c r="N35" s="241"/>
      <c r="O35" s="238">
        <f t="shared" si="2"/>
        <v>2129.5039999999999</v>
      </c>
    </row>
    <row r="36" spans="1:15" ht="17.100000000000001" customHeight="1">
      <c r="A36" s="62">
        <v>4</v>
      </c>
      <c r="B36" s="60" t="s">
        <v>113</v>
      </c>
      <c r="C36" s="239">
        <v>177702.32500000001</v>
      </c>
      <c r="D36" s="239">
        <v>120322.81200000001</v>
      </c>
      <c r="E36" s="240"/>
      <c r="F36" s="240"/>
      <c r="G36" s="240">
        <v>21702.416000000001</v>
      </c>
      <c r="H36" s="240">
        <v>29.25</v>
      </c>
      <c r="I36" s="239">
        <v>9198.8459999999995</v>
      </c>
      <c r="J36" s="239">
        <v>13784.25</v>
      </c>
      <c r="K36" s="240"/>
      <c r="L36" s="238">
        <f t="shared" si="3"/>
        <v>165037.57399999999</v>
      </c>
      <c r="M36" s="238">
        <f t="shared" si="4"/>
        <v>342739.89900000003</v>
      </c>
      <c r="N36" s="241">
        <v>519531.07799999998</v>
      </c>
      <c r="O36" s="238">
        <f t="shared" si="2"/>
        <v>862270.97699999996</v>
      </c>
    </row>
    <row r="37" spans="1:15" ht="17.100000000000001" customHeight="1">
      <c r="A37" s="57">
        <v>5</v>
      </c>
      <c r="B37" s="58" t="s">
        <v>114</v>
      </c>
      <c r="C37" s="237">
        <f t="shared" ref="C37:K37" si="7">SUM(C38:C39)</f>
        <v>120463.067</v>
      </c>
      <c r="D37" s="237">
        <f t="shared" si="7"/>
        <v>47273.050999999999</v>
      </c>
      <c r="E37" s="237">
        <f t="shared" si="7"/>
        <v>1210890.8999999999</v>
      </c>
      <c r="F37" s="237">
        <f t="shared" si="7"/>
        <v>70952.092999999993</v>
      </c>
      <c r="G37" s="237">
        <f t="shared" si="7"/>
        <v>1972008.504</v>
      </c>
      <c r="H37" s="237">
        <f t="shared" si="7"/>
        <v>86300</v>
      </c>
      <c r="I37" s="237">
        <f t="shared" si="7"/>
        <v>4421196.7419999996</v>
      </c>
      <c r="J37" s="237">
        <f t="shared" si="7"/>
        <v>106414.15</v>
      </c>
      <c r="K37" s="237">
        <f t="shared" si="7"/>
        <v>5019750.0039999997</v>
      </c>
      <c r="L37" s="238">
        <f t="shared" si="3"/>
        <v>12934785.443999998</v>
      </c>
      <c r="M37" s="238">
        <f t="shared" si="4"/>
        <v>13055248.511</v>
      </c>
      <c r="N37" s="238">
        <f>SUM(N38:N39)</f>
        <v>1371214.22</v>
      </c>
      <c r="O37" s="238">
        <f t="shared" si="2"/>
        <v>14426462.731000001</v>
      </c>
    </row>
    <row r="38" spans="1:15" ht="17.100000000000001" customHeight="1">
      <c r="A38" s="457"/>
      <c r="B38" s="60" t="s">
        <v>115</v>
      </c>
      <c r="C38" s="239">
        <v>120463.067</v>
      </c>
      <c r="D38" s="240">
        <v>32633.050999999999</v>
      </c>
      <c r="E38" s="240"/>
      <c r="F38" s="240"/>
      <c r="G38" s="240"/>
      <c r="H38" s="240"/>
      <c r="I38" s="240">
        <v>2851.3739999999998</v>
      </c>
      <c r="J38" s="240">
        <v>106414.15</v>
      </c>
      <c r="K38" s="240"/>
      <c r="L38" s="238">
        <f t="shared" si="3"/>
        <v>141898.57500000001</v>
      </c>
      <c r="M38" s="238">
        <f t="shared" si="4"/>
        <v>262361.64199999999</v>
      </c>
      <c r="N38" s="241">
        <v>52550.22</v>
      </c>
      <c r="O38" s="238">
        <f t="shared" si="2"/>
        <v>314911.86199999996</v>
      </c>
    </row>
    <row r="39" spans="1:15" ht="17.100000000000001" customHeight="1">
      <c r="A39" s="459"/>
      <c r="B39" s="60" t="s">
        <v>116</v>
      </c>
      <c r="C39" s="239"/>
      <c r="D39" s="240">
        <v>14640</v>
      </c>
      <c r="E39" s="240">
        <v>1210890.8999999999</v>
      </c>
      <c r="F39" s="240">
        <v>70952.092999999993</v>
      </c>
      <c r="G39" s="240">
        <v>1972008.504</v>
      </c>
      <c r="H39" s="240">
        <v>86300</v>
      </c>
      <c r="I39" s="240">
        <v>4418345.3679999998</v>
      </c>
      <c r="J39" s="240"/>
      <c r="K39" s="240">
        <v>5019750.0039999997</v>
      </c>
      <c r="L39" s="238">
        <f t="shared" si="3"/>
        <v>12792886.868999999</v>
      </c>
      <c r="M39" s="238">
        <f t="shared" si="4"/>
        <v>12792886.868999999</v>
      </c>
      <c r="N39" s="241">
        <v>1318664</v>
      </c>
      <c r="O39" s="238">
        <f t="shared" si="2"/>
        <v>14111550.868999999</v>
      </c>
    </row>
    <row r="40" spans="1:15" ht="17.100000000000001" customHeight="1">
      <c r="A40" s="63"/>
      <c r="B40" s="64"/>
      <c r="C40" s="242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4" t="s">
        <v>268</v>
      </c>
    </row>
    <row r="41" spans="1:15" ht="17.100000000000001" customHeight="1">
      <c r="A41" s="67"/>
      <c r="B41" s="68"/>
      <c r="C41" s="245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</row>
    <row r="42" spans="1:15" ht="17.100000000000001" customHeight="1">
      <c r="A42" s="462" t="s">
        <v>1</v>
      </c>
      <c r="B42" s="464" t="s">
        <v>67</v>
      </c>
      <c r="C42" s="139" t="s">
        <v>68</v>
      </c>
      <c r="D42" s="139" t="s">
        <v>69</v>
      </c>
      <c r="E42" s="474" t="s">
        <v>70</v>
      </c>
      <c r="F42" s="474" t="s">
        <v>71</v>
      </c>
      <c r="G42" s="474" t="s">
        <v>72</v>
      </c>
      <c r="H42" s="139" t="s">
        <v>73</v>
      </c>
      <c r="I42" s="139" t="s">
        <v>74</v>
      </c>
      <c r="J42" s="139" t="s">
        <v>75</v>
      </c>
      <c r="K42" s="139" t="s">
        <v>76</v>
      </c>
      <c r="L42" s="180" t="s">
        <v>77</v>
      </c>
      <c r="M42" s="180" t="s">
        <v>78</v>
      </c>
      <c r="N42" s="180" t="s">
        <v>79</v>
      </c>
      <c r="O42" s="471" t="s">
        <v>80</v>
      </c>
    </row>
    <row r="43" spans="1:15" ht="17.100000000000001" customHeight="1">
      <c r="A43" s="463"/>
      <c r="B43" s="465"/>
      <c r="C43" s="234" t="s">
        <v>81</v>
      </c>
      <c r="D43" s="235" t="s">
        <v>82</v>
      </c>
      <c r="E43" s="475"/>
      <c r="F43" s="475"/>
      <c r="G43" s="475"/>
      <c r="H43" s="235" t="s">
        <v>83</v>
      </c>
      <c r="I43" s="235" t="s">
        <v>84</v>
      </c>
      <c r="J43" s="235" t="s">
        <v>85</v>
      </c>
      <c r="K43" s="235" t="s">
        <v>86</v>
      </c>
      <c r="L43" s="236" t="s">
        <v>87</v>
      </c>
      <c r="M43" s="236" t="s">
        <v>88</v>
      </c>
      <c r="N43" s="236" t="s">
        <v>89</v>
      </c>
      <c r="O43" s="472"/>
    </row>
    <row r="44" spans="1:15" ht="17.100000000000001" customHeight="1">
      <c r="A44" s="62">
        <v>6</v>
      </c>
      <c r="B44" s="47" t="s">
        <v>117</v>
      </c>
      <c r="C44" s="239">
        <v>5815079.4440000001</v>
      </c>
      <c r="D44" s="239">
        <v>806359.41299999994</v>
      </c>
      <c r="E44" s="240"/>
      <c r="F44" s="240"/>
      <c r="G44" s="240">
        <v>2159.6419999999998</v>
      </c>
      <c r="H44" s="240"/>
      <c r="I44" s="239">
        <v>19217.009999999998</v>
      </c>
      <c r="J44" s="239">
        <v>178563.15100000001</v>
      </c>
      <c r="K44" s="240"/>
      <c r="L44" s="238">
        <f t="shared" ref="L44:L80" si="8">D44+E44+F44+G44+H44+I44+J44+K44</f>
        <v>1006299.216</v>
      </c>
      <c r="M44" s="238">
        <f t="shared" ref="M44:M80" si="9">C44+D44+E44+F44+G44+H44+I44+J44+K44</f>
        <v>6821378.6599999992</v>
      </c>
      <c r="N44" s="241">
        <v>199755.28</v>
      </c>
      <c r="O44" s="238">
        <f t="shared" ref="O44:O81" si="10">M44+N44</f>
        <v>7021133.9399999995</v>
      </c>
    </row>
    <row r="45" spans="1:15" ht="17.100000000000001" customHeight="1">
      <c r="A45" s="62">
        <v>7</v>
      </c>
      <c r="B45" s="47" t="s">
        <v>118</v>
      </c>
      <c r="C45" s="239">
        <v>94821.37</v>
      </c>
      <c r="D45" s="239">
        <v>17781.641</v>
      </c>
      <c r="E45" s="240"/>
      <c r="F45" s="240"/>
      <c r="G45" s="240">
        <v>1127.51</v>
      </c>
      <c r="H45" s="240">
        <v>518853.103</v>
      </c>
      <c r="I45" s="239">
        <v>4913.6509999999998</v>
      </c>
      <c r="J45" s="239">
        <v>1751.145</v>
      </c>
      <c r="K45" s="240"/>
      <c r="L45" s="238">
        <f t="shared" si="8"/>
        <v>544427.04999999993</v>
      </c>
      <c r="M45" s="238">
        <f t="shared" si="9"/>
        <v>639248.41999999993</v>
      </c>
      <c r="N45" s="241">
        <v>27886</v>
      </c>
      <c r="O45" s="238">
        <f t="shared" si="10"/>
        <v>667134.41999999993</v>
      </c>
    </row>
    <row r="46" spans="1:15" ht="17.100000000000001" customHeight="1">
      <c r="A46" s="62">
        <v>8</v>
      </c>
      <c r="B46" s="47" t="s">
        <v>119</v>
      </c>
      <c r="C46" s="239">
        <v>2202475.5350000001</v>
      </c>
      <c r="D46" s="239">
        <v>2059156.236</v>
      </c>
      <c r="E46" s="240"/>
      <c r="F46" s="240"/>
      <c r="G46" s="240">
        <v>17393.667000000001</v>
      </c>
      <c r="H46" s="240"/>
      <c r="I46" s="239">
        <v>37604.731</v>
      </c>
      <c r="J46" s="239">
        <v>102587.999</v>
      </c>
      <c r="K46" s="240"/>
      <c r="L46" s="238">
        <f t="shared" si="8"/>
        <v>2216742.6329999999</v>
      </c>
      <c r="M46" s="238">
        <f t="shared" si="9"/>
        <v>4419218.1679999996</v>
      </c>
      <c r="N46" s="241">
        <v>1078620</v>
      </c>
      <c r="O46" s="238">
        <f t="shared" si="10"/>
        <v>5497838.1679999996</v>
      </c>
    </row>
    <row r="47" spans="1:15" ht="17.100000000000001" customHeight="1">
      <c r="A47" s="62">
        <v>9</v>
      </c>
      <c r="B47" s="47" t="s">
        <v>120</v>
      </c>
      <c r="C47" s="239">
        <v>3861548.2620000001</v>
      </c>
      <c r="D47" s="239">
        <v>1744897.041</v>
      </c>
      <c r="E47" s="240"/>
      <c r="F47" s="239">
        <v>7128.3280000000004</v>
      </c>
      <c r="G47" s="240"/>
      <c r="H47" s="240"/>
      <c r="I47" s="239">
        <v>9476.2000000000007</v>
      </c>
      <c r="J47" s="239">
        <v>534529.53099999996</v>
      </c>
      <c r="K47" s="240"/>
      <c r="L47" s="238">
        <f t="shared" si="8"/>
        <v>2296031.0999999996</v>
      </c>
      <c r="M47" s="238">
        <f t="shared" si="9"/>
        <v>6157579.3619999997</v>
      </c>
      <c r="N47" s="241">
        <v>262581.04100000003</v>
      </c>
      <c r="O47" s="238">
        <f t="shared" si="10"/>
        <v>6420160.4029999999</v>
      </c>
    </row>
    <row r="48" spans="1:15" ht="17.100000000000001" customHeight="1">
      <c r="A48" s="62">
        <v>10</v>
      </c>
      <c r="B48" s="47" t="s">
        <v>121</v>
      </c>
      <c r="C48" s="239">
        <v>267919.76799999998</v>
      </c>
      <c r="D48" s="239">
        <v>155479.67499999999</v>
      </c>
      <c r="E48" s="240"/>
      <c r="F48" s="240"/>
      <c r="G48" s="240">
        <v>5.85</v>
      </c>
      <c r="H48" s="240"/>
      <c r="I48" s="239">
        <v>1000.705</v>
      </c>
      <c r="J48" s="239">
        <v>18342.616000000002</v>
      </c>
      <c r="K48" s="240"/>
      <c r="L48" s="238">
        <f t="shared" si="8"/>
        <v>174828.84599999999</v>
      </c>
      <c r="M48" s="238">
        <f t="shared" si="9"/>
        <v>442748.61399999994</v>
      </c>
      <c r="N48" s="241">
        <v>13500</v>
      </c>
      <c r="O48" s="238">
        <f t="shared" si="10"/>
        <v>456248.61399999994</v>
      </c>
    </row>
    <row r="49" spans="1:15" ht="17.100000000000001" customHeight="1">
      <c r="A49" s="62">
        <v>11</v>
      </c>
      <c r="B49" s="47" t="s">
        <v>122</v>
      </c>
      <c r="C49" s="239">
        <v>6576337.0860000001</v>
      </c>
      <c r="D49" s="239">
        <v>364830.88699999999</v>
      </c>
      <c r="E49" s="240"/>
      <c r="F49" s="239">
        <v>1185.3989999999999</v>
      </c>
      <c r="G49" s="239">
        <v>3029.53</v>
      </c>
      <c r="H49" s="240"/>
      <c r="I49" s="239">
        <v>12006.136</v>
      </c>
      <c r="J49" s="239">
        <v>160320.79</v>
      </c>
      <c r="K49" s="240"/>
      <c r="L49" s="238">
        <f t="shared" si="8"/>
        <v>541372.74199999997</v>
      </c>
      <c r="M49" s="238">
        <f t="shared" si="9"/>
        <v>7117709.8280000007</v>
      </c>
      <c r="N49" s="241">
        <v>794555.90399999998</v>
      </c>
      <c r="O49" s="238">
        <f t="shared" si="10"/>
        <v>7912265.7320000008</v>
      </c>
    </row>
    <row r="50" spans="1:15" ht="17.100000000000001" customHeight="1">
      <c r="A50" s="62">
        <v>12</v>
      </c>
      <c r="B50" s="47" t="s">
        <v>123</v>
      </c>
      <c r="C50" s="239">
        <v>42138.87</v>
      </c>
      <c r="D50" s="239">
        <v>25443.97</v>
      </c>
      <c r="E50" s="240"/>
      <c r="F50" s="240"/>
      <c r="G50" s="240">
        <v>448.51299999999998</v>
      </c>
      <c r="H50" s="240"/>
      <c r="I50" s="239">
        <v>31117.919000000002</v>
      </c>
      <c r="J50" s="239">
        <v>5745.2</v>
      </c>
      <c r="K50" s="240"/>
      <c r="L50" s="238">
        <f t="shared" si="8"/>
        <v>62755.601999999999</v>
      </c>
      <c r="M50" s="238">
        <f t="shared" si="9"/>
        <v>104894.47199999999</v>
      </c>
      <c r="N50" s="241">
        <v>896743.52500000002</v>
      </c>
      <c r="O50" s="238">
        <f t="shared" si="10"/>
        <v>1001637.997</v>
      </c>
    </row>
    <row r="51" spans="1:15" ht="17.100000000000001" customHeight="1">
      <c r="A51" s="62">
        <v>13</v>
      </c>
      <c r="B51" s="47" t="s">
        <v>124</v>
      </c>
      <c r="C51" s="239">
        <v>31260.925999999999</v>
      </c>
      <c r="D51" s="239">
        <v>10713.210999999999</v>
      </c>
      <c r="E51" s="240"/>
      <c r="F51" s="240">
        <v>1360000</v>
      </c>
      <c r="G51" s="240">
        <v>465.26100000000002</v>
      </c>
      <c r="H51" s="239">
        <v>4300000</v>
      </c>
      <c r="I51" s="239">
        <v>551920.57900000003</v>
      </c>
      <c r="J51" s="239">
        <v>640.75</v>
      </c>
      <c r="K51" s="240"/>
      <c r="L51" s="238">
        <f t="shared" si="8"/>
        <v>6223739.801</v>
      </c>
      <c r="M51" s="238">
        <f t="shared" si="9"/>
        <v>6255000.727</v>
      </c>
      <c r="N51" s="241">
        <v>112108.531</v>
      </c>
      <c r="O51" s="238">
        <f t="shared" si="10"/>
        <v>6367109.2580000004</v>
      </c>
    </row>
    <row r="52" spans="1:15" ht="17.100000000000001" customHeight="1">
      <c r="A52" s="62">
        <v>14</v>
      </c>
      <c r="B52" s="47" t="s">
        <v>125</v>
      </c>
      <c r="C52" s="239">
        <v>98216.077999999994</v>
      </c>
      <c r="D52" s="239">
        <v>14927.022000000001</v>
      </c>
      <c r="E52" s="240"/>
      <c r="F52" s="240"/>
      <c r="G52" s="239">
        <v>47172.322999999997</v>
      </c>
      <c r="H52" s="240"/>
      <c r="I52" s="239">
        <v>22874.95</v>
      </c>
      <c r="J52" s="239">
        <v>3618.8789999999999</v>
      </c>
      <c r="K52" s="240"/>
      <c r="L52" s="238">
        <f t="shared" si="8"/>
        <v>88593.173999999999</v>
      </c>
      <c r="M52" s="238">
        <f t="shared" si="9"/>
        <v>186809.25199999998</v>
      </c>
      <c r="N52" s="241">
        <v>158579</v>
      </c>
      <c r="O52" s="238">
        <f t="shared" si="10"/>
        <v>345388.25199999998</v>
      </c>
    </row>
    <row r="53" spans="1:15" ht="17.100000000000001" customHeight="1">
      <c r="A53" s="62">
        <v>15</v>
      </c>
      <c r="B53" s="47" t="s">
        <v>126</v>
      </c>
      <c r="C53" s="239">
        <v>51432.595000000001</v>
      </c>
      <c r="D53" s="239">
        <v>131773.31</v>
      </c>
      <c r="E53" s="240"/>
      <c r="F53" s="239">
        <v>2980.0569999999998</v>
      </c>
      <c r="G53" s="240">
        <v>1204.6980000000001</v>
      </c>
      <c r="H53" s="240"/>
      <c r="I53" s="239">
        <v>1400.376</v>
      </c>
      <c r="J53" s="239">
        <v>2751.0990000000002</v>
      </c>
      <c r="K53" s="240"/>
      <c r="L53" s="238">
        <f t="shared" si="8"/>
        <v>140109.53999999998</v>
      </c>
      <c r="M53" s="238">
        <f t="shared" si="9"/>
        <v>191542.13499999998</v>
      </c>
      <c r="N53" s="241">
        <v>645691.96499999997</v>
      </c>
      <c r="O53" s="238">
        <f t="shared" si="10"/>
        <v>837234.1</v>
      </c>
    </row>
    <row r="54" spans="1:15" ht="17.100000000000001" customHeight="1">
      <c r="A54" s="62">
        <v>16</v>
      </c>
      <c r="B54" s="47" t="s">
        <v>127</v>
      </c>
      <c r="C54" s="239">
        <v>42597.021000000001</v>
      </c>
      <c r="D54" s="239">
        <v>9032.2129999999997</v>
      </c>
      <c r="E54" s="240"/>
      <c r="F54" s="239"/>
      <c r="G54" s="239">
        <v>765752.26399999997</v>
      </c>
      <c r="H54" s="239"/>
      <c r="I54" s="239">
        <v>65.512</v>
      </c>
      <c r="J54" s="239">
        <v>14757.163</v>
      </c>
      <c r="K54" s="240"/>
      <c r="L54" s="238">
        <f t="shared" si="8"/>
        <v>789607.152</v>
      </c>
      <c r="M54" s="238">
        <f t="shared" si="9"/>
        <v>832204.17299999995</v>
      </c>
      <c r="N54" s="241">
        <v>1578831</v>
      </c>
      <c r="O54" s="238">
        <f t="shared" si="10"/>
        <v>2411035.173</v>
      </c>
    </row>
    <row r="55" spans="1:15" ht="17.100000000000001" customHeight="1">
      <c r="A55" s="62">
        <v>17</v>
      </c>
      <c r="B55" s="47" t="s">
        <v>128</v>
      </c>
      <c r="C55" s="239">
        <v>101277.55899999999</v>
      </c>
      <c r="D55" s="239">
        <v>148222.90100000001</v>
      </c>
      <c r="E55" s="240"/>
      <c r="F55" s="240">
        <v>2599.6660000000002</v>
      </c>
      <c r="G55" s="240">
        <v>12.87</v>
      </c>
      <c r="H55" s="240"/>
      <c r="I55" s="239">
        <v>15.566000000000001</v>
      </c>
      <c r="J55" s="239">
        <v>15989.65</v>
      </c>
      <c r="K55" s="240"/>
      <c r="L55" s="238">
        <f t="shared" si="8"/>
        <v>166840.65299999999</v>
      </c>
      <c r="M55" s="238">
        <f t="shared" si="9"/>
        <v>268118.212</v>
      </c>
      <c r="N55" s="241">
        <v>1020430.74</v>
      </c>
      <c r="O55" s="238">
        <f t="shared" si="10"/>
        <v>1288548.952</v>
      </c>
    </row>
    <row r="56" spans="1:15" ht="17.100000000000001" customHeight="1">
      <c r="A56" s="62">
        <v>18</v>
      </c>
      <c r="B56" s="47" t="s">
        <v>129</v>
      </c>
      <c r="C56" s="239">
        <v>163003.05799999999</v>
      </c>
      <c r="D56" s="239">
        <v>10260.405000000001</v>
      </c>
      <c r="E56" s="240"/>
      <c r="F56" s="239">
        <v>617942.60100000002</v>
      </c>
      <c r="G56" s="240">
        <v>10731.699000000001</v>
      </c>
      <c r="H56" s="240"/>
      <c r="I56" s="239">
        <v>166213.93700000001</v>
      </c>
      <c r="J56" s="239">
        <v>329.92</v>
      </c>
      <c r="K56" s="240"/>
      <c r="L56" s="238">
        <f t="shared" si="8"/>
        <v>805478.56200000015</v>
      </c>
      <c r="M56" s="238">
        <f t="shared" si="9"/>
        <v>968481.62000000011</v>
      </c>
      <c r="N56" s="241">
        <v>351841.3</v>
      </c>
      <c r="O56" s="238">
        <f t="shared" si="10"/>
        <v>1320322.9200000002</v>
      </c>
    </row>
    <row r="57" spans="1:15" ht="17.100000000000001" customHeight="1">
      <c r="A57" s="62">
        <v>19</v>
      </c>
      <c r="B57" s="47" t="s">
        <v>130</v>
      </c>
      <c r="C57" s="239">
        <v>170686.82500000001</v>
      </c>
      <c r="D57" s="239">
        <v>48808.502999999997</v>
      </c>
      <c r="E57" s="240"/>
      <c r="F57" s="240"/>
      <c r="G57" s="240">
        <v>27.026</v>
      </c>
      <c r="H57" s="240"/>
      <c r="I57" s="239">
        <v>62.106000000000002</v>
      </c>
      <c r="J57" s="239">
        <v>7605</v>
      </c>
      <c r="K57" s="240"/>
      <c r="L57" s="238">
        <f t="shared" si="8"/>
        <v>56502.634999999995</v>
      </c>
      <c r="M57" s="238">
        <f t="shared" si="9"/>
        <v>227189.46000000002</v>
      </c>
      <c r="N57" s="241">
        <v>1722300.6850000001</v>
      </c>
      <c r="O57" s="238">
        <f t="shared" si="10"/>
        <v>1949490.145</v>
      </c>
    </row>
    <row r="58" spans="1:15" ht="17.100000000000001" customHeight="1">
      <c r="A58" s="62">
        <v>20</v>
      </c>
      <c r="B58" s="47" t="s">
        <v>131</v>
      </c>
      <c r="C58" s="239">
        <v>36730.781999999999</v>
      </c>
      <c r="D58" s="239">
        <v>2261553.798</v>
      </c>
      <c r="E58" s="240"/>
      <c r="F58" s="240">
        <v>57.5</v>
      </c>
      <c r="G58" s="240">
        <v>7318.6109999999999</v>
      </c>
      <c r="H58" s="240"/>
      <c r="I58" s="239">
        <v>134.83699999999999</v>
      </c>
      <c r="J58" s="239">
        <v>1519.885</v>
      </c>
      <c r="K58" s="240"/>
      <c r="L58" s="238">
        <f t="shared" si="8"/>
        <v>2270584.6309999996</v>
      </c>
      <c r="M58" s="238">
        <f t="shared" si="9"/>
        <v>2307315.4129999997</v>
      </c>
      <c r="N58" s="241">
        <v>7138145.8890000004</v>
      </c>
      <c r="O58" s="238">
        <f t="shared" si="10"/>
        <v>9445461.3020000011</v>
      </c>
    </row>
    <row r="59" spans="1:15" ht="17.100000000000001" customHeight="1">
      <c r="A59" s="62">
        <v>21</v>
      </c>
      <c r="B59" s="47" t="s">
        <v>154</v>
      </c>
      <c r="C59" s="239">
        <v>67619.944000000003</v>
      </c>
      <c r="D59" s="239">
        <v>74868.012000000002</v>
      </c>
      <c r="E59" s="240"/>
      <c r="F59" s="240"/>
      <c r="G59" s="240">
        <v>2231.9769999999999</v>
      </c>
      <c r="H59" s="240"/>
      <c r="I59" s="239">
        <v>10413.924999999999</v>
      </c>
      <c r="J59" s="239">
        <v>14879.5</v>
      </c>
      <c r="K59" s="240"/>
      <c r="L59" s="238">
        <f t="shared" si="8"/>
        <v>102393.414</v>
      </c>
      <c r="M59" s="238">
        <f t="shared" si="9"/>
        <v>170013.35800000001</v>
      </c>
      <c r="N59" s="241">
        <v>35899.019999999997</v>
      </c>
      <c r="O59" s="238">
        <f t="shared" si="10"/>
        <v>205912.378</v>
      </c>
    </row>
    <row r="60" spans="1:15" ht="17.100000000000001" customHeight="1">
      <c r="A60" s="62">
        <v>22</v>
      </c>
      <c r="B60" s="47" t="s">
        <v>133</v>
      </c>
      <c r="C60" s="239">
        <v>27549.642</v>
      </c>
      <c r="D60" s="239">
        <v>8863.9830000000002</v>
      </c>
      <c r="E60" s="240"/>
      <c r="F60" s="239">
        <v>18419.221000000001</v>
      </c>
      <c r="G60" s="240">
        <v>581.09100000000001</v>
      </c>
      <c r="H60" s="240"/>
      <c r="I60" s="239">
        <v>16</v>
      </c>
      <c r="J60" s="239">
        <v>1139.75</v>
      </c>
      <c r="K60" s="240"/>
      <c r="L60" s="238">
        <f t="shared" si="8"/>
        <v>29020.045000000002</v>
      </c>
      <c r="M60" s="238">
        <f t="shared" si="9"/>
        <v>56569.687000000005</v>
      </c>
      <c r="N60" s="241">
        <v>1343867.915</v>
      </c>
      <c r="O60" s="238">
        <f t="shared" si="10"/>
        <v>1400437.602</v>
      </c>
    </row>
    <row r="61" spans="1:15" ht="17.100000000000001" customHeight="1">
      <c r="A61" s="62">
        <v>23</v>
      </c>
      <c r="B61" s="47" t="s">
        <v>134</v>
      </c>
      <c r="C61" s="239">
        <v>1745412.615</v>
      </c>
      <c r="D61" s="239">
        <v>170021.592</v>
      </c>
      <c r="E61" s="240"/>
      <c r="F61" s="239"/>
      <c r="G61" s="240">
        <v>214.34399999999999</v>
      </c>
      <c r="H61" s="240"/>
      <c r="I61" s="239">
        <v>64757.591</v>
      </c>
      <c r="J61" s="239">
        <v>99008.448000000004</v>
      </c>
      <c r="K61" s="240"/>
      <c r="L61" s="238">
        <f t="shared" si="8"/>
        <v>334001.97499999998</v>
      </c>
      <c r="M61" s="238">
        <f t="shared" si="9"/>
        <v>2079414.59</v>
      </c>
      <c r="N61" s="241">
        <v>663765.44900000002</v>
      </c>
      <c r="O61" s="238">
        <f t="shared" si="10"/>
        <v>2743180.0389999999</v>
      </c>
    </row>
    <row r="62" spans="1:15" ht="17.100000000000001" customHeight="1">
      <c r="A62" s="62">
        <v>24</v>
      </c>
      <c r="B62" s="47" t="s">
        <v>135</v>
      </c>
      <c r="C62" s="239">
        <v>36865.366999999998</v>
      </c>
      <c r="D62" s="239">
        <v>1173034.3700000001</v>
      </c>
      <c r="E62" s="240"/>
      <c r="F62" s="239"/>
      <c r="G62" s="240">
        <v>8.7750000000000004</v>
      </c>
      <c r="H62" s="240"/>
      <c r="I62" s="239">
        <v>182.03200000000001</v>
      </c>
      <c r="J62" s="239">
        <v>290.85500000000002</v>
      </c>
      <c r="K62" s="240"/>
      <c r="L62" s="238">
        <f t="shared" si="8"/>
        <v>1173516.0319999999</v>
      </c>
      <c r="M62" s="238">
        <f t="shared" si="9"/>
        <v>1210381.399</v>
      </c>
      <c r="N62" s="241">
        <v>5183069.6950000003</v>
      </c>
      <c r="O62" s="238">
        <f t="shared" si="10"/>
        <v>6393451.0940000005</v>
      </c>
    </row>
    <row r="63" spans="1:15" ht="17.100000000000001" customHeight="1">
      <c r="A63" s="62">
        <v>25</v>
      </c>
      <c r="B63" s="47" t="s">
        <v>136</v>
      </c>
      <c r="C63" s="239">
        <v>105920.25199999999</v>
      </c>
      <c r="D63" s="239">
        <v>14035.922</v>
      </c>
      <c r="E63" s="240"/>
      <c r="F63" s="240"/>
      <c r="G63" s="240">
        <v>999.64499999999998</v>
      </c>
      <c r="H63" s="240"/>
      <c r="I63" s="239">
        <v>782.76800000000003</v>
      </c>
      <c r="J63" s="239">
        <v>10226.4</v>
      </c>
      <c r="K63" s="240"/>
      <c r="L63" s="238">
        <f t="shared" si="8"/>
        <v>26044.735000000001</v>
      </c>
      <c r="M63" s="238">
        <f t="shared" si="9"/>
        <v>131964.98699999999</v>
      </c>
      <c r="N63" s="241">
        <v>47197.716</v>
      </c>
      <c r="O63" s="238">
        <f t="shared" si="10"/>
        <v>179162.70299999998</v>
      </c>
    </row>
    <row r="64" spans="1:15" ht="17.100000000000001" customHeight="1">
      <c r="A64" s="62">
        <v>26</v>
      </c>
      <c r="B64" s="47" t="s">
        <v>137</v>
      </c>
      <c r="C64" s="239">
        <v>9742.2919999999995</v>
      </c>
      <c r="D64" s="239">
        <v>3095.1370000000002</v>
      </c>
      <c r="E64" s="240"/>
      <c r="F64" s="239"/>
      <c r="G64" s="239">
        <v>556.96600000000001</v>
      </c>
      <c r="H64" s="240"/>
      <c r="I64" s="239">
        <v>18.651</v>
      </c>
      <c r="J64" s="239">
        <v>429.41199999999998</v>
      </c>
      <c r="K64" s="240"/>
      <c r="L64" s="238">
        <f t="shared" si="8"/>
        <v>4100.1660000000002</v>
      </c>
      <c r="M64" s="238">
        <f t="shared" si="9"/>
        <v>13842.458000000001</v>
      </c>
      <c r="N64" s="241">
        <v>470090</v>
      </c>
      <c r="O64" s="238">
        <f t="shared" si="10"/>
        <v>483932.45799999998</v>
      </c>
    </row>
    <row r="65" spans="1:15" ht="17.100000000000001" customHeight="1">
      <c r="A65" s="70">
        <v>27</v>
      </c>
      <c r="B65" s="50" t="s">
        <v>138</v>
      </c>
      <c r="C65" s="239">
        <v>27260.034</v>
      </c>
      <c r="D65" s="239">
        <v>27051.156999999999</v>
      </c>
      <c r="E65" s="240"/>
      <c r="F65" s="240"/>
      <c r="G65" s="240">
        <v>997.77</v>
      </c>
      <c r="H65" s="240"/>
      <c r="I65" s="239">
        <v>238.197</v>
      </c>
      <c r="J65" s="239">
        <v>2621.9229999999998</v>
      </c>
      <c r="K65" s="240"/>
      <c r="L65" s="238">
        <f t="shared" si="8"/>
        <v>30909.046999999999</v>
      </c>
      <c r="M65" s="238">
        <f>C65+D65+E65+F65+G65+H65+I65+J65+K65</f>
        <v>58169.080999999998</v>
      </c>
      <c r="N65" s="241">
        <v>14510.5</v>
      </c>
      <c r="O65" s="238">
        <f t="shared" si="10"/>
        <v>72679.581000000006</v>
      </c>
    </row>
    <row r="66" spans="1:15" ht="17.100000000000001" customHeight="1">
      <c r="A66" s="70">
        <v>28</v>
      </c>
      <c r="B66" s="50" t="s">
        <v>139</v>
      </c>
      <c r="C66" s="239">
        <v>7482.4409999999998</v>
      </c>
      <c r="D66" s="239">
        <v>5422.9549999999999</v>
      </c>
      <c r="E66" s="240"/>
      <c r="F66" s="240"/>
      <c r="G66" s="240"/>
      <c r="H66" s="239">
        <v>300000</v>
      </c>
      <c r="I66" s="239">
        <v>5171.3149999999996</v>
      </c>
      <c r="J66" s="239">
        <v>2185.5</v>
      </c>
      <c r="K66" s="240"/>
      <c r="L66" s="238">
        <f t="shared" si="8"/>
        <v>312779.77</v>
      </c>
      <c r="M66" s="238">
        <f t="shared" si="9"/>
        <v>320262.21100000001</v>
      </c>
      <c r="N66" s="241">
        <v>20300</v>
      </c>
      <c r="O66" s="238">
        <f t="shared" si="10"/>
        <v>340562.21100000001</v>
      </c>
    </row>
    <row r="67" spans="1:15" ht="17.100000000000001" customHeight="1">
      <c r="A67" s="70">
        <v>29</v>
      </c>
      <c r="B67" s="50" t="s">
        <v>140</v>
      </c>
      <c r="C67" s="239">
        <v>9797.1200000000008</v>
      </c>
      <c r="D67" s="239">
        <v>7476.94</v>
      </c>
      <c r="E67" s="240"/>
      <c r="F67" s="240"/>
      <c r="G67" s="240"/>
      <c r="H67" s="240"/>
      <c r="I67" s="239">
        <v>1553.7929999999999</v>
      </c>
      <c r="J67" s="239">
        <v>3071.6729999999998</v>
      </c>
      <c r="K67" s="240"/>
      <c r="L67" s="238">
        <f t="shared" si="8"/>
        <v>12102.405999999999</v>
      </c>
      <c r="M67" s="238">
        <f t="shared" si="9"/>
        <v>21899.526000000002</v>
      </c>
      <c r="N67" s="241">
        <v>4000</v>
      </c>
      <c r="O67" s="238">
        <f t="shared" si="10"/>
        <v>25899.526000000002</v>
      </c>
    </row>
    <row r="68" spans="1:15" ht="17.100000000000001" customHeight="1">
      <c r="A68" s="70">
        <v>30</v>
      </c>
      <c r="B68" s="50" t="s">
        <v>141</v>
      </c>
      <c r="C68" s="239">
        <v>3864993.96</v>
      </c>
      <c r="D68" s="240">
        <v>823161.13100000005</v>
      </c>
      <c r="E68" s="240"/>
      <c r="F68" s="240">
        <v>292527</v>
      </c>
      <c r="G68" s="240">
        <v>166096</v>
      </c>
      <c r="H68" s="240">
        <v>322508</v>
      </c>
      <c r="I68" s="240">
        <v>321664</v>
      </c>
      <c r="J68" s="240">
        <v>83158</v>
      </c>
      <c r="K68" s="240">
        <v>957089</v>
      </c>
      <c r="L68" s="238">
        <f t="shared" si="8"/>
        <v>2966203.1310000001</v>
      </c>
      <c r="M68" s="238">
        <f t="shared" si="9"/>
        <v>6831197.091</v>
      </c>
      <c r="N68" s="241">
        <v>4354964.2529999996</v>
      </c>
      <c r="O68" s="238">
        <f t="shared" si="10"/>
        <v>11186161.344000001</v>
      </c>
    </row>
    <row r="69" spans="1:15" ht="17.100000000000001" customHeight="1">
      <c r="A69" s="57">
        <v>31</v>
      </c>
      <c r="B69" s="46" t="s">
        <v>142</v>
      </c>
      <c r="C69" s="237">
        <f t="shared" ref="C69:K69" si="11">SUM(C70:C79)</f>
        <v>506222.04700000002</v>
      </c>
      <c r="D69" s="237">
        <f t="shared" si="11"/>
        <v>353249.745</v>
      </c>
      <c r="E69" s="237">
        <f t="shared" si="11"/>
        <v>0</v>
      </c>
      <c r="F69" s="237">
        <f t="shared" si="11"/>
        <v>0</v>
      </c>
      <c r="G69" s="237">
        <f t="shared" si="11"/>
        <v>0</v>
      </c>
      <c r="H69" s="237">
        <f t="shared" si="11"/>
        <v>606.15</v>
      </c>
      <c r="I69" s="237">
        <f t="shared" si="11"/>
        <v>270278.27500000002</v>
      </c>
      <c r="J69" s="237">
        <f t="shared" si="11"/>
        <v>165515.36199999999</v>
      </c>
      <c r="K69" s="237">
        <f t="shared" si="11"/>
        <v>0</v>
      </c>
      <c r="L69" s="238">
        <f t="shared" si="8"/>
        <v>789649.53200000001</v>
      </c>
      <c r="M69" s="238">
        <f>C69+D69+E69+F69+G69+H69+I69+J69+K69</f>
        <v>1295871.5790000001</v>
      </c>
      <c r="N69" s="237">
        <f t="shared" ref="N69" si="12">SUM(N70:N79)</f>
        <v>7958327.0719999997</v>
      </c>
      <c r="O69" s="238">
        <f t="shared" si="10"/>
        <v>9254198.6510000005</v>
      </c>
    </row>
    <row r="70" spans="1:15" ht="17.100000000000001" customHeight="1">
      <c r="A70" s="457"/>
      <c r="B70" s="50" t="s">
        <v>143</v>
      </c>
      <c r="C70" s="247">
        <v>178487.614</v>
      </c>
      <c r="D70" s="240">
        <v>36908.324999999997</v>
      </c>
      <c r="E70" s="240"/>
      <c r="F70" s="240"/>
      <c r="G70" s="240"/>
      <c r="H70" s="240"/>
      <c r="I70" s="240">
        <v>2031.6880000000001</v>
      </c>
      <c r="J70" s="240">
        <v>27442.780999999999</v>
      </c>
      <c r="K70" s="240"/>
      <c r="L70" s="238">
        <f t="shared" si="8"/>
        <v>66382.793999999994</v>
      </c>
      <c r="M70" s="238">
        <f t="shared" si="9"/>
        <v>244870.408</v>
      </c>
      <c r="N70" s="241"/>
      <c r="O70" s="238">
        <f t="shared" si="10"/>
        <v>244870.408</v>
      </c>
    </row>
    <row r="71" spans="1:15" ht="17.100000000000001" customHeight="1">
      <c r="A71" s="458"/>
      <c r="B71" s="50" t="s">
        <v>144</v>
      </c>
      <c r="C71" s="247">
        <v>127659.93700000001</v>
      </c>
      <c r="D71" s="240">
        <v>290474.01699999999</v>
      </c>
      <c r="E71" s="240"/>
      <c r="F71" s="240"/>
      <c r="G71" s="240"/>
      <c r="H71" s="240">
        <v>606.15</v>
      </c>
      <c r="I71" s="240">
        <v>267142.11200000002</v>
      </c>
      <c r="J71" s="240">
        <v>128870.527</v>
      </c>
      <c r="K71" s="240"/>
      <c r="L71" s="238">
        <f t="shared" si="8"/>
        <v>687092.8060000001</v>
      </c>
      <c r="M71" s="238">
        <f t="shared" si="9"/>
        <v>814752.74300000002</v>
      </c>
      <c r="N71" s="241">
        <v>7949527.0719999997</v>
      </c>
      <c r="O71" s="238">
        <f t="shared" si="10"/>
        <v>8764279.8149999995</v>
      </c>
    </row>
    <row r="72" spans="1:15" ht="17.100000000000001" customHeight="1">
      <c r="A72" s="458"/>
      <c r="B72" s="50" t="s">
        <v>145</v>
      </c>
      <c r="C72" s="247">
        <v>10582.897999999999</v>
      </c>
      <c r="D72" s="240">
        <v>13120.543</v>
      </c>
      <c r="E72" s="240"/>
      <c r="F72" s="240"/>
      <c r="G72" s="240"/>
      <c r="H72" s="240"/>
      <c r="I72" s="240">
        <v>679.5</v>
      </c>
      <c r="J72" s="240">
        <v>3619.0239999999999</v>
      </c>
      <c r="K72" s="240"/>
      <c r="L72" s="238">
        <f t="shared" si="8"/>
        <v>17419.066999999999</v>
      </c>
      <c r="M72" s="238">
        <f t="shared" si="9"/>
        <v>28001.965</v>
      </c>
      <c r="N72" s="241"/>
      <c r="O72" s="238">
        <f t="shared" si="10"/>
        <v>28001.965</v>
      </c>
    </row>
    <row r="73" spans="1:15" ht="17.100000000000001" customHeight="1">
      <c r="A73" s="458"/>
      <c r="B73" s="50" t="s">
        <v>146</v>
      </c>
      <c r="C73" s="239">
        <v>1286.1010000000001</v>
      </c>
      <c r="D73" s="239">
        <v>777</v>
      </c>
      <c r="E73" s="240"/>
      <c r="F73" s="240"/>
      <c r="G73" s="240"/>
      <c r="H73" s="240"/>
      <c r="I73" s="239">
        <v>7.5</v>
      </c>
      <c r="J73" s="239">
        <v>900</v>
      </c>
      <c r="K73" s="240"/>
      <c r="L73" s="238">
        <f t="shared" si="8"/>
        <v>1684.5</v>
      </c>
      <c r="M73" s="238">
        <f t="shared" si="9"/>
        <v>2970.6010000000001</v>
      </c>
      <c r="N73" s="241">
        <v>2000</v>
      </c>
      <c r="O73" s="238">
        <f t="shared" si="10"/>
        <v>4970.6010000000006</v>
      </c>
    </row>
    <row r="74" spans="1:15" ht="17.100000000000001" customHeight="1">
      <c r="A74" s="458"/>
      <c r="B74" s="50" t="s">
        <v>147</v>
      </c>
      <c r="C74" s="239">
        <v>168305.27100000001</v>
      </c>
      <c r="D74" s="239">
        <v>7316.76</v>
      </c>
      <c r="E74" s="240"/>
      <c r="F74" s="240"/>
      <c r="G74" s="240"/>
      <c r="H74" s="240"/>
      <c r="I74" s="239">
        <v>185.67500000000001</v>
      </c>
      <c r="J74" s="239">
        <v>2897.88</v>
      </c>
      <c r="K74" s="240"/>
      <c r="L74" s="238">
        <f t="shared" si="8"/>
        <v>10400.315000000001</v>
      </c>
      <c r="M74" s="238">
        <f t="shared" si="9"/>
        <v>178705.58600000001</v>
      </c>
      <c r="N74" s="241">
        <v>6800</v>
      </c>
      <c r="O74" s="238">
        <f t="shared" si="10"/>
        <v>185505.58600000001</v>
      </c>
    </row>
    <row r="75" spans="1:15" ht="17.100000000000001" customHeight="1">
      <c r="A75" s="458"/>
      <c r="B75" s="50" t="s">
        <v>148</v>
      </c>
      <c r="C75" s="239">
        <v>19524.826000000001</v>
      </c>
      <c r="D75" s="239">
        <v>4286.5</v>
      </c>
      <c r="E75" s="240"/>
      <c r="F75" s="240"/>
      <c r="G75" s="240"/>
      <c r="H75" s="240"/>
      <c r="I75" s="239">
        <v>225</v>
      </c>
      <c r="J75" s="239">
        <v>1156.75</v>
      </c>
      <c r="K75" s="240"/>
      <c r="L75" s="238">
        <f t="shared" si="8"/>
        <v>5668.25</v>
      </c>
      <c r="M75" s="238">
        <f t="shared" si="9"/>
        <v>25193.076000000001</v>
      </c>
      <c r="N75" s="241"/>
      <c r="O75" s="238">
        <f t="shared" si="10"/>
        <v>25193.076000000001</v>
      </c>
    </row>
    <row r="76" spans="1:15" ht="17.100000000000001" customHeight="1">
      <c r="A76" s="458"/>
      <c r="B76" s="50" t="s">
        <v>263</v>
      </c>
      <c r="C76" s="239"/>
      <c r="D76" s="239"/>
      <c r="E76" s="240"/>
      <c r="F76" s="240"/>
      <c r="G76" s="240"/>
      <c r="H76" s="240"/>
      <c r="I76" s="239"/>
      <c r="J76" s="239"/>
      <c r="K76" s="240"/>
      <c r="L76" s="238">
        <f t="shared" si="8"/>
        <v>0</v>
      </c>
      <c r="M76" s="238">
        <f t="shared" si="9"/>
        <v>0</v>
      </c>
      <c r="N76" s="241"/>
      <c r="O76" s="238">
        <f t="shared" si="10"/>
        <v>0</v>
      </c>
    </row>
    <row r="77" spans="1:15" ht="17.100000000000001" customHeight="1">
      <c r="A77" s="458"/>
      <c r="B77" s="50" t="s">
        <v>264</v>
      </c>
      <c r="C77" s="239"/>
      <c r="D77" s="239"/>
      <c r="E77" s="240"/>
      <c r="F77" s="240"/>
      <c r="G77" s="240"/>
      <c r="H77" s="240"/>
      <c r="I77" s="239"/>
      <c r="J77" s="239"/>
      <c r="K77" s="240"/>
      <c r="L77" s="238">
        <f t="shared" si="8"/>
        <v>0</v>
      </c>
      <c r="M77" s="238">
        <f t="shared" si="9"/>
        <v>0</v>
      </c>
      <c r="N77" s="241"/>
      <c r="O77" s="238">
        <f t="shared" si="10"/>
        <v>0</v>
      </c>
    </row>
    <row r="78" spans="1:15" ht="17.100000000000001" customHeight="1">
      <c r="A78" s="458"/>
      <c r="B78" s="50" t="s">
        <v>254</v>
      </c>
      <c r="C78" s="239"/>
      <c r="D78" s="239"/>
      <c r="E78" s="240"/>
      <c r="F78" s="240"/>
      <c r="G78" s="240"/>
      <c r="H78" s="240"/>
      <c r="I78" s="239"/>
      <c r="J78" s="239"/>
      <c r="K78" s="240"/>
      <c r="L78" s="238">
        <f t="shared" si="8"/>
        <v>0</v>
      </c>
      <c r="M78" s="238">
        <f t="shared" si="9"/>
        <v>0</v>
      </c>
      <c r="N78" s="241"/>
      <c r="O78" s="238">
        <f t="shared" si="10"/>
        <v>0</v>
      </c>
    </row>
    <row r="79" spans="1:15" ht="17.100000000000001" customHeight="1">
      <c r="A79" s="459"/>
      <c r="B79" s="50" t="s">
        <v>265</v>
      </c>
      <c r="C79" s="239">
        <v>375.4</v>
      </c>
      <c r="D79" s="239">
        <v>366.6</v>
      </c>
      <c r="E79" s="240"/>
      <c r="F79" s="240"/>
      <c r="G79" s="240"/>
      <c r="H79" s="240"/>
      <c r="I79" s="239">
        <v>6.8</v>
      </c>
      <c r="J79" s="239">
        <v>628.4</v>
      </c>
      <c r="K79" s="240"/>
      <c r="L79" s="238">
        <f t="shared" si="8"/>
        <v>1001.8</v>
      </c>
      <c r="M79" s="238">
        <f t="shared" si="9"/>
        <v>1377.1999999999998</v>
      </c>
      <c r="N79" s="241"/>
      <c r="O79" s="238">
        <f t="shared" si="10"/>
        <v>1377.1999999999998</v>
      </c>
    </row>
    <row r="80" spans="1:15" ht="17.100000000000001" customHeight="1">
      <c r="A80" s="62">
        <v>32</v>
      </c>
      <c r="B80" s="50" t="s">
        <v>149</v>
      </c>
      <c r="C80" s="239">
        <v>180982.62</v>
      </c>
      <c r="D80" s="239">
        <v>43356.214</v>
      </c>
      <c r="E80" s="240"/>
      <c r="F80" s="240"/>
      <c r="G80" s="240"/>
      <c r="H80" s="240"/>
      <c r="I80" s="239">
        <v>434.5</v>
      </c>
      <c r="J80" s="239">
        <v>3809.25</v>
      </c>
      <c r="K80" s="239">
        <v>36550</v>
      </c>
      <c r="L80" s="238">
        <f t="shared" si="8"/>
        <v>84149.964000000007</v>
      </c>
      <c r="M80" s="238">
        <f t="shared" si="9"/>
        <v>265132.58400000003</v>
      </c>
      <c r="N80" s="241">
        <v>22801.17</v>
      </c>
      <c r="O80" s="238">
        <f t="shared" si="10"/>
        <v>287933.75400000002</v>
      </c>
    </row>
    <row r="81" spans="1:16" ht="17.100000000000001" customHeight="1">
      <c r="A81" s="62">
        <v>33</v>
      </c>
      <c r="B81" s="230" t="s">
        <v>285</v>
      </c>
      <c r="C81" s="239"/>
      <c r="D81" s="239"/>
      <c r="E81" s="240"/>
      <c r="F81" s="240"/>
      <c r="G81" s="240"/>
      <c r="H81" s="240"/>
      <c r="I81" s="239"/>
      <c r="J81" s="239"/>
      <c r="K81" s="239"/>
      <c r="L81" s="238">
        <f t="shared" ref="L81" si="13">D81+E81+F81+G81+H81+I81+J81+K81</f>
        <v>0</v>
      </c>
      <c r="M81" s="238">
        <f t="shared" ref="M81" si="14">C81+D81+E81+F81+G81+H81+I81+J81+K81</f>
        <v>0</v>
      </c>
      <c r="N81" s="240"/>
      <c r="O81" s="238">
        <f t="shared" si="10"/>
        <v>0</v>
      </c>
    </row>
    <row r="82" spans="1:16" ht="17.100000000000001" customHeight="1">
      <c r="A82" s="460" t="s">
        <v>150</v>
      </c>
      <c r="B82" s="461"/>
      <c r="C82" s="237">
        <f>C6+C13+C16+C36+C37+C44+C45+C46+C47+C48+C49+C50+C51+C52+C53+C54+C55+C56+C57+C58+C59+C60+C61+C62+C63+C64+C65+C66+C67+C68+C69+C80+C81</f>
        <v>27522551.976</v>
      </c>
      <c r="D82" s="237">
        <f t="shared" ref="D82:O82" si="15">D6+D13+D16+D36+D37+D44+D45+D46+D47+D48+D49+D50+D51+D52+D53+D54+D55+D56+D57+D58+D59+D60+D61+D62+D63+D64+D65+D66+D67+D68+D69+D80+D81</f>
        <v>11175971.147999994</v>
      </c>
      <c r="E82" s="237">
        <f t="shared" si="15"/>
        <v>1210890.8999999999</v>
      </c>
      <c r="F82" s="237">
        <f t="shared" si="15"/>
        <v>2373791.8650000002</v>
      </c>
      <c r="G82" s="237">
        <f t="shared" si="15"/>
        <v>3024324.3160000006</v>
      </c>
      <c r="H82" s="237">
        <f t="shared" si="15"/>
        <v>6025138.6160000004</v>
      </c>
      <c r="I82" s="237">
        <f t="shared" si="15"/>
        <v>7294783.8779999977</v>
      </c>
      <c r="J82" s="237">
        <f t="shared" si="15"/>
        <v>1660475.5529999994</v>
      </c>
      <c r="K82" s="237">
        <f t="shared" si="15"/>
        <v>6013389.0039999997</v>
      </c>
      <c r="L82" s="237">
        <f t="shared" si="15"/>
        <v>38778765.280000009</v>
      </c>
      <c r="M82" s="237">
        <f>M6+M13+M16+M36+M37+M44+M45+M46+M47+M48+M49+M50+M51+M52+M53+M54+M55+M56+M57+M58+M59+M60+M61+M62+M63+M64+M65+M66+M67+M68+M69+M80+M81</f>
        <v>66301317.255999997</v>
      </c>
      <c r="N82" s="237">
        <f t="shared" si="15"/>
        <v>38811807.803999998</v>
      </c>
      <c r="O82" s="238">
        <f t="shared" si="15"/>
        <v>105113125.05999999</v>
      </c>
      <c r="P82" s="248"/>
    </row>
    <row r="83" spans="1:16" ht="17.100000000000001" customHeight="1">
      <c r="A83" s="53"/>
      <c r="B83" s="53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4"/>
    </row>
    <row r="84" spans="1:16" ht="17.100000000000001" customHeight="1">
      <c r="O84" s="233">
        <v>15</v>
      </c>
    </row>
    <row r="85" spans="1:16" ht="17.100000000000001" customHeight="1">
      <c r="O85" s="250"/>
    </row>
    <row r="91" spans="1:16" ht="17.100000000000001" customHeight="1">
      <c r="O91" s="250"/>
    </row>
  </sheetData>
  <mergeCells count="20">
    <mergeCell ref="A82:B82"/>
    <mergeCell ref="G42:G43"/>
    <mergeCell ref="O42:O43"/>
    <mergeCell ref="A42:A43"/>
    <mergeCell ref="B42:B43"/>
    <mergeCell ref="E42:E43"/>
    <mergeCell ref="F42:F43"/>
    <mergeCell ref="A70:A79"/>
    <mergeCell ref="A38:A39"/>
    <mergeCell ref="A17:A23"/>
    <mergeCell ref="A7:A12"/>
    <mergeCell ref="O4:O5"/>
    <mergeCell ref="A1:B1"/>
    <mergeCell ref="A2:O2"/>
    <mergeCell ref="N3:O3"/>
    <mergeCell ref="A4:A5"/>
    <mergeCell ref="B4:B5"/>
    <mergeCell ref="E4:E5"/>
    <mergeCell ref="F4:F5"/>
    <mergeCell ref="G4:G5"/>
  </mergeCells>
  <pageMargins left="0.17" right="0.24" top="0.33" bottom="0.4" header="0.31496062992125984" footer="0.31496062992125984"/>
  <pageSetup paperSize="9" scale="73" orientation="landscape" r:id="rId1"/>
  <rowBreaks count="1" manualBreakCount="1">
    <brk id="40" max="16383" man="1"/>
  </rowBreaks>
</worksheet>
</file>

<file path=xl/worksheets/sheet79.xml><?xml version="1.0" encoding="utf-8"?>
<worksheet xmlns="http://schemas.openxmlformats.org/spreadsheetml/2006/main" xmlns:r="http://schemas.openxmlformats.org/officeDocument/2006/relationships">
  <sheetPr>
    <tabColor rgb="FFFF0000"/>
  </sheetPr>
  <dimension ref="A1:P91"/>
  <sheetViews>
    <sheetView rightToLeft="1" topLeftCell="A28" workbookViewId="0">
      <selection activeCell="C38" sqref="C38"/>
    </sheetView>
  </sheetViews>
  <sheetFormatPr defaultRowHeight="17.100000000000001" customHeight="1"/>
  <cols>
    <col min="1" max="1" width="4" style="45" customWidth="1"/>
    <col min="2" max="2" width="30" style="44" customWidth="1"/>
    <col min="3" max="3" width="11" style="56" customWidth="1"/>
    <col min="4" max="4" width="11.125" style="56" customWidth="1"/>
    <col min="5" max="5" width="10" style="56" customWidth="1"/>
    <col min="6" max="6" width="9.75" style="56" customWidth="1"/>
    <col min="7" max="8" width="10" style="56" customWidth="1"/>
    <col min="9" max="9" width="11.125" style="56" customWidth="1"/>
    <col min="10" max="10" width="10.125" style="56" customWidth="1"/>
    <col min="11" max="11" width="11.5" style="56" customWidth="1"/>
    <col min="12" max="12" width="11.25" style="56" customWidth="1"/>
    <col min="13" max="13" width="11.75" style="56" customWidth="1"/>
    <col min="14" max="14" width="10.75" style="56" customWidth="1"/>
    <col min="15" max="15" width="12.875" style="56" customWidth="1"/>
    <col min="16" max="16384" width="9" style="44"/>
  </cols>
  <sheetData>
    <row r="1" spans="1:15" ht="14.1" customHeight="1">
      <c r="A1" s="466"/>
      <c r="B1" s="466"/>
      <c r="C1" s="55"/>
    </row>
    <row r="2" spans="1:15" ht="22.5">
      <c r="A2" s="467" t="s">
        <v>270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</row>
    <row r="3" spans="1:15" ht="14.1" customHeight="1">
      <c r="N3" s="480" t="s">
        <v>66</v>
      </c>
      <c r="O3" s="480"/>
    </row>
    <row r="4" spans="1:15" ht="14.1" customHeight="1">
      <c r="A4" s="462" t="s">
        <v>1</v>
      </c>
      <c r="B4" s="469" t="s">
        <v>67</v>
      </c>
      <c r="C4" s="216" t="s">
        <v>68</v>
      </c>
      <c r="D4" s="216" t="s">
        <v>69</v>
      </c>
      <c r="E4" s="476" t="s">
        <v>70</v>
      </c>
      <c r="F4" s="476" t="s">
        <v>71</v>
      </c>
      <c r="G4" s="476" t="s">
        <v>72</v>
      </c>
      <c r="H4" s="216" t="s">
        <v>73</v>
      </c>
      <c r="I4" s="216" t="s">
        <v>74</v>
      </c>
      <c r="J4" s="216" t="s">
        <v>75</v>
      </c>
      <c r="K4" s="216" t="s">
        <v>76</v>
      </c>
      <c r="L4" s="214" t="s">
        <v>77</v>
      </c>
      <c r="M4" s="214" t="s">
        <v>78</v>
      </c>
      <c r="N4" s="214" t="s">
        <v>79</v>
      </c>
      <c r="O4" s="478" t="s">
        <v>80</v>
      </c>
    </row>
    <row r="5" spans="1:15" ht="14.1" customHeight="1">
      <c r="A5" s="463"/>
      <c r="B5" s="470"/>
      <c r="C5" s="251" t="s">
        <v>81</v>
      </c>
      <c r="D5" s="217" t="s">
        <v>82</v>
      </c>
      <c r="E5" s="477"/>
      <c r="F5" s="477"/>
      <c r="G5" s="477"/>
      <c r="H5" s="217" t="s">
        <v>83</v>
      </c>
      <c r="I5" s="217" t="s">
        <v>84</v>
      </c>
      <c r="J5" s="217" t="s">
        <v>85</v>
      </c>
      <c r="K5" s="217" t="s">
        <v>86</v>
      </c>
      <c r="L5" s="215" t="s">
        <v>87</v>
      </c>
      <c r="M5" s="215" t="s">
        <v>88</v>
      </c>
      <c r="N5" s="215" t="s">
        <v>89</v>
      </c>
      <c r="O5" s="479"/>
    </row>
    <row r="6" spans="1:15" ht="14.1" customHeight="1">
      <c r="A6" s="57">
        <v>1</v>
      </c>
      <c r="B6" s="58" t="s">
        <v>90</v>
      </c>
      <c r="C6" s="73">
        <f t="shared" ref="C6" si="0">SUM(C7:C12)</f>
        <v>169017.78899999999</v>
      </c>
      <c r="D6" s="73">
        <f t="shared" ref="D6:K6" si="1">SUM(D7:D12)</f>
        <v>156880.86900000001</v>
      </c>
      <c r="E6" s="73">
        <f t="shared" si="1"/>
        <v>0</v>
      </c>
      <c r="F6" s="73">
        <f t="shared" si="1"/>
        <v>0</v>
      </c>
      <c r="G6" s="73">
        <f t="shared" si="1"/>
        <v>255.59800000000001</v>
      </c>
      <c r="H6" s="73">
        <f t="shared" si="1"/>
        <v>0</v>
      </c>
      <c r="I6" s="73">
        <f t="shared" si="1"/>
        <v>108402.40899999999</v>
      </c>
      <c r="J6" s="73">
        <f t="shared" si="1"/>
        <v>13232.518</v>
      </c>
      <c r="K6" s="73">
        <f t="shared" si="1"/>
        <v>0</v>
      </c>
      <c r="L6" s="59">
        <f>D6+E6+F6+G6+H6+I6+J6+K6</f>
        <v>278771.39399999997</v>
      </c>
      <c r="M6" s="59">
        <f>C6+D6+E6+F6+G6+H6+I6+J6+K6</f>
        <v>447789.18299999996</v>
      </c>
      <c r="N6" s="59">
        <f>SUM(N7:N12)</f>
        <v>1930.577</v>
      </c>
      <c r="O6" s="59">
        <f t="shared" ref="O6:O39" si="2">M6+N6</f>
        <v>449719.75999999995</v>
      </c>
    </row>
    <row r="7" spans="1:15" ht="14.1" customHeight="1">
      <c r="A7" s="457"/>
      <c r="B7" s="60" t="s">
        <v>91</v>
      </c>
      <c r="C7" s="74">
        <v>94596.576000000001</v>
      </c>
      <c r="D7" s="74">
        <v>138466.92600000001</v>
      </c>
      <c r="E7" s="76"/>
      <c r="F7" s="76"/>
      <c r="G7" s="74">
        <v>234</v>
      </c>
      <c r="H7" s="74"/>
      <c r="I7" s="74">
        <v>8139.9530000000004</v>
      </c>
      <c r="J7" s="74">
        <v>11812.715</v>
      </c>
      <c r="K7" s="76"/>
      <c r="L7" s="59">
        <f t="shared" ref="L7:L39" si="3">D7+E7+F7+G7+H7+I7+J7+K7</f>
        <v>158653.59400000001</v>
      </c>
      <c r="M7" s="59">
        <f t="shared" ref="M7:M39" si="4">C7+D7+E7+F7+G7+H7+I7+J7+K7</f>
        <v>253250.17</v>
      </c>
      <c r="N7" s="61"/>
      <c r="O7" s="59">
        <f t="shared" si="2"/>
        <v>253250.17</v>
      </c>
    </row>
    <row r="8" spans="1:15" ht="14.1" customHeight="1">
      <c r="A8" s="458"/>
      <c r="B8" s="60" t="s">
        <v>92</v>
      </c>
      <c r="C8" s="74"/>
      <c r="D8" s="74"/>
      <c r="E8" s="76"/>
      <c r="F8" s="76"/>
      <c r="G8" s="76"/>
      <c r="H8" s="76"/>
      <c r="I8" s="76"/>
      <c r="J8" s="74"/>
      <c r="K8" s="76"/>
      <c r="L8" s="59">
        <f t="shared" si="3"/>
        <v>0</v>
      </c>
      <c r="M8" s="59">
        <f t="shared" si="4"/>
        <v>0</v>
      </c>
      <c r="N8" s="61"/>
      <c r="O8" s="59">
        <f t="shared" si="2"/>
        <v>0</v>
      </c>
    </row>
    <row r="9" spans="1:15" ht="14.1" customHeight="1">
      <c r="A9" s="458"/>
      <c r="B9" s="60" t="s">
        <v>93</v>
      </c>
      <c r="C9" s="74">
        <v>15247.263000000001</v>
      </c>
      <c r="D9" s="74">
        <v>3193.9360000000001</v>
      </c>
      <c r="E9" s="76"/>
      <c r="F9" s="76"/>
      <c r="G9" s="76"/>
      <c r="H9" s="76"/>
      <c r="I9" s="74">
        <v>100087.113</v>
      </c>
      <c r="J9" s="74">
        <v>128.524</v>
      </c>
      <c r="K9" s="76"/>
      <c r="L9" s="59">
        <f t="shared" si="3"/>
        <v>103409.573</v>
      </c>
      <c r="M9" s="59">
        <f t="shared" si="4"/>
        <v>118656.83600000001</v>
      </c>
      <c r="N9" s="61"/>
      <c r="O9" s="59">
        <f t="shared" si="2"/>
        <v>118656.83600000001</v>
      </c>
    </row>
    <row r="10" spans="1:15" ht="14.1" customHeight="1">
      <c r="A10" s="458"/>
      <c r="B10" s="60" t="s">
        <v>94</v>
      </c>
      <c r="C10" s="74">
        <v>522.20600000000002</v>
      </c>
      <c r="D10" s="74">
        <v>340.46499999999997</v>
      </c>
      <c r="E10" s="76"/>
      <c r="F10" s="76"/>
      <c r="G10" s="76"/>
      <c r="H10" s="76"/>
      <c r="I10" s="74">
        <v>9.4649999999999999</v>
      </c>
      <c r="J10" s="74">
        <v>166.95099999999999</v>
      </c>
      <c r="K10" s="76"/>
      <c r="L10" s="59">
        <f t="shared" si="3"/>
        <v>516.88099999999997</v>
      </c>
      <c r="M10" s="59">
        <f t="shared" si="4"/>
        <v>1039.087</v>
      </c>
      <c r="N10" s="61"/>
      <c r="O10" s="59">
        <f t="shared" si="2"/>
        <v>1039.087</v>
      </c>
    </row>
    <row r="11" spans="1:15" ht="14.1" customHeight="1">
      <c r="A11" s="458"/>
      <c r="B11" s="60" t="s">
        <v>95</v>
      </c>
      <c r="C11" s="74">
        <v>33993.351999999999</v>
      </c>
      <c r="D11" s="74">
        <v>9730.7819999999992</v>
      </c>
      <c r="E11" s="76"/>
      <c r="F11" s="76"/>
      <c r="G11" s="76">
        <v>21.597999999999999</v>
      </c>
      <c r="H11" s="76"/>
      <c r="I11" s="74">
        <v>146.30500000000001</v>
      </c>
      <c r="J11" s="74">
        <v>769.00199999999995</v>
      </c>
      <c r="K11" s="76"/>
      <c r="L11" s="59">
        <f t="shared" si="3"/>
        <v>10667.687</v>
      </c>
      <c r="M11" s="59">
        <f t="shared" si="4"/>
        <v>44661.038999999997</v>
      </c>
      <c r="N11" s="61">
        <v>482.80900000000003</v>
      </c>
      <c r="O11" s="59">
        <f t="shared" si="2"/>
        <v>45143.847999999998</v>
      </c>
    </row>
    <row r="12" spans="1:15" ht="14.1" customHeight="1">
      <c r="A12" s="459"/>
      <c r="B12" s="60" t="s">
        <v>96</v>
      </c>
      <c r="C12" s="74">
        <v>24658.392</v>
      </c>
      <c r="D12" s="74">
        <v>5148.76</v>
      </c>
      <c r="E12" s="76"/>
      <c r="F12" s="76"/>
      <c r="G12" s="76"/>
      <c r="H12" s="76"/>
      <c r="I12" s="74">
        <v>19.573</v>
      </c>
      <c r="J12" s="74">
        <v>355.32600000000002</v>
      </c>
      <c r="K12" s="76"/>
      <c r="L12" s="59">
        <f t="shared" si="3"/>
        <v>5523.6590000000006</v>
      </c>
      <c r="M12" s="59">
        <f t="shared" si="4"/>
        <v>30182.051000000003</v>
      </c>
      <c r="N12" s="61">
        <v>1447.768</v>
      </c>
      <c r="O12" s="59">
        <f t="shared" si="2"/>
        <v>31629.819000000003</v>
      </c>
    </row>
    <row r="13" spans="1:15" ht="14.1" customHeight="1">
      <c r="A13" s="62">
        <v>2</v>
      </c>
      <c r="B13" s="58" t="s">
        <v>97</v>
      </c>
      <c r="C13" s="73">
        <f t="shared" ref="C13:K13" si="5">C14+C15</f>
        <v>47101.220999999998</v>
      </c>
      <c r="D13" s="73">
        <f t="shared" si="5"/>
        <v>22214.560000000001</v>
      </c>
      <c r="E13" s="73">
        <f t="shared" si="5"/>
        <v>0</v>
      </c>
      <c r="F13" s="73">
        <f t="shared" si="5"/>
        <v>0</v>
      </c>
      <c r="G13" s="73">
        <f t="shared" si="5"/>
        <v>0</v>
      </c>
      <c r="H13" s="73">
        <f t="shared" si="5"/>
        <v>273.39999999999998</v>
      </c>
      <c r="I13" s="73">
        <f t="shared" si="5"/>
        <v>489.82399999999996</v>
      </c>
      <c r="J13" s="73">
        <f t="shared" si="5"/>
        <v>7656.3940000000002</v>
      </c>
      <c r="K13" s="73">
        <f t="shared" si="5"/>
        <v>0</v>
      </c>
      <c r="L13" s="59">
        <f t="shared" si="3"/>
        <v>30634.178000000004</v>
      </c>
      <c r="M13" s="59">
        <f t="shared" si="4"/>
        <v>77735.39899999999</v>
      </c>
      <c r="N13" s="59">
        <f>N14+N15</f>
        <v>969.96399999999994</v>
      </c>
      <c r="O13" s="59">
        <f t="shared" si="2"/>
        <v>78705.362999999983</v>
      </c>
    </row>
    <row r="14" spans="1:15" ht="14.1" customHeight="1">
      <c r="A14" s="62"/>
      <c r="B14" s="60" t="s">
        <v>98</v>
      </c>
      <c r="C14" s="74">
        <v>44685.612999999998</v>
      </c>
      <c r="D14" s="74">
        <v>21881.022000000001</v>
      </c>
      <c r="E14" s="76"/>
      <c r="F14" s="76"/>
      <c r="G14" s="76"/>
      <c r="H14" s="74">
        <v>273.39999999999998</v>
      </c>
      <c r="I14" s="74">
        <v>481.50599999999997</v>
      </c>
      <c r="J14" s="74">
        <v>7647.9780000000001</v>
      </c>
      <c r="K14" s="76"/>
      <c r="L14" s="59">
        <f t="shared" si="3"/>
        <v>30283.906000000003</v>
      </c>
      <c r="M14" s="59">
        <f t="shared" si="4"/>
        <v>74969.518999999986</v>
      </c>
      <c r="N14" s="61">
        <v>214.15899999999999</v>
      </c>
      <c r="O14" s="59">
        <f t="shared" si="2"/>
        <v>75183.677999999985</v>
      </c>
    </row>
    <row r="15" spans="1:15" ht="14.1" customHeight="1">
      <c r="A15" s="62"/>
      <c r="B15" s="60" t="s">
        <v>259</v>
      </c>
      <c r="C15" s="74">
        <v>2415.6080000000002</v>
      </c>
      <c r="D15" s="74">
        <v>333.53800000000001</v>
      </c>
      <c r="E15" s="76"/>
      <c r="F15" s="76"/>
      <c r="G15" s="76"/>
      <c r="H15" s="76"/>
      <c r="I15" s="74">
        <v>8.3179999999999996</v>
      </c>
      <c r="J15" s="74">
        <v>8.4160000000000004</v>
      </c>
      <c r="K15" s="76"/>
      <c r="L15" s="59">
        <f t="shared" si="3"/>
        <v>350.27199999999999</v>
      </c>
      <c r="M15" s="59">
        <f t="shared" si="4"/>
        <v>2765.8800000000006</v>
      </c>
      <c r="N15" s="61">
        <v>755.80499999999995</v>
      </c>
      <c r="O15" s="59">
        <f t="shared" si="2"/>
        <v>3521.6850000000004</v>
      </c>
    </row>
    <row r="16" spans="1:15" ht="14.1" customHeight="1">
      <c r="A16" s="57">
        <v>3</v>
      </c>
      <c r="B16" s="58" t="s">
        <v>260</v>
      </c>
      <c r="C16" s="73">
        <f t="shared" ref="C16:K16" si="6">SUM(C17:C35)</f>
        <v>624822.29499999993</v>
      </c>
      <c r="D16" s="73">
        <f t="shared" si="6"/>
        <v>243167.49400000001</v>
      </c>
      <c r="E16" s="73">
        <f t="shared" si="6"/>
        <v>0</v>
      </c>
      <c r="F16" s="73">
        <f t="shared" si="6"/>
        <v>0</v>
      </c>
      <c r="G16" s="73">
        <f t="shared" si="6"/>
        <v>1413.6030000000001</v>
      </c>
      <c r="H16" s="73">
        <f t="shared" si="6"/>
        <v>493279.777</v>
      </c>
      <c r="I16" s="73">
        <f t="shared" si="6"/>
        <v>1217891.9000000001</v>
      </c>
      <c r="J16" s="73">
        <f t="shared" si="6"/>
        <v>64559.606</v>
      </c>
      <c r="K16" s="73">
        <f t="shared" si="6"/>
        <v>0</v>
      </c>
      <c r="L16" s="59">
        <f t="shared" si="3"/>
        <v>2020312.3800000001</v>
      </c>
      <c r="M16" s="59">
        <f t="shared" si="4"/>
        <v>2645134.6750000003</v>
      </c>
      <c r="N16" s="59">
        <f>SUM(N17:N35)</f>
        <v>256655.905</v>
      </c>
      <c r="O16" s="59">
        <f t="shared" si="2"/>
        <v>2901790.58</v>
      </c>
    </row>
    <row r="17" spans="1:15" ht="14.1" customHeight="1">
      <c r="A17" s="457"/>
      <c r="B17" s="60" t="s">
        <v>100</v>
      </c>
      <c r="C17" s="74">
        <v>37060.076000000001</v>
      </c>
      <c r="D17" s="74">
        <v>18896.563999999998</v>
      </c>
      <c r="E17" s="76"/>
      <c r="F17" s="76"/>
      <c r="G17" s="76">
        <v>1413.6030000000001</v>
      </c>
      <c r="H17" s="76"/>
      <c r="I17" s="74">
        <v>3383.9050000000002</v>
      </c>
      <c r="J17" s="74">
        <v>11889.772999999999</v>
      </c>
      <c r="K17" s="76"/>
      <c r="L17" s="59">
        <f t="shared" si="3"/>
        <v>35583.844999999994</v>
      </c>
      <c r="M17" s="59">
        <f t="shared" si="4"/>
        <v>72643.921000000002</v>
      </c>
      <c r="N17" s="61">
        <v>27700.688999999998</v>
      </c>
      <c r="O17" s="59">
        <f>M17+N17</f>
        <v>100344.61</v>
      </c>
    </row>
    <row r="18" spans="1:15" ht="14.1" customHeight="1">
      <c r="A18" s="458"/>
      <c r="B18" s="60" t="s">
        <v>101</v>
      </c>
      <c r="C18" s="74">
        <v>67760.917000000001</v>
      </c>
      <c r="D18" s="74">
        <v>39328.737999999998</v>
      </c>
      <c r="E18" s="76"/>
      <c r="F18" s="76"/>
      <c r="G18" s="76"/>
      <c r="H18" s="76">
        <v>491316.63299999997</v>
      </c>
      <c r="I18" s="74">
        <v>182085.37599999999</v>
      </c>
      <c r="J18" s="74">
        <v>8486.6059999999998</v>
      </c>
      <c r="K18" s="76"/>
      <c r="L18" s="59">
        <f t="shared" si="3"/>
        <v>721217.353</v>
      </c>
      <c r="M18" s="59">
        <f t="shared" si="4"/>
        <v>788978.2699999999</v>
      </c>
      <c r="N18" s="61">
        <v>48830.936999999998</v>
      </c>
      <c r="O18" s="59">
        <f t="shared" si="2"/>
        <v>837809.20699999994</v>
      </c>
    </row>
    <row r="19" spans="1:15" ht="14.1" customHeight="1">
      <c r="A19" s="458"/>
      <c r="B19" s="60" t="s">
        <v>102</v>
      </c>
      <c r="C19" s="74">
        <v>32137.111000000001</v>
      </c>
      <c r="D19" s="74">
        <v>4465.8850000000002</v>
      </c>
      <c r="E19" s="76"/>
      <c r="F19" s="76"/>
      <c r="G19" s="76"/>
      <c r="H19" s="76"/>
      <c r="I19" s="74">
        <v>80.400000000000006</v>
      </c>
      <c r="J19" s="74">
        <v>480.25099999999998</v>
      </c>
      <c r="K19" s="76"/>
      <c r="L19" s="59">
        <f t="shared" si="3"/>
        <v>5026.5360000000001</v>
      </c>
      <c r="M19" s="59">
        <f t="shared" si="4"/>
        <v>37163.646999999997</v>
      </c>
      <c r="N19" s="61">
        <v>1173.741</v>
      </c>
      <c r="O19" s="59">
        <f t="shared" si="2"/>
        <v>38337.387999999999</v>
      </c>
    </row>
    <row r="20" spans="1:15" ht="14.1" customHeight="1">
      <c r="A20" s="458"/>
      <c r="B20" s="60" t="s">
        <v>103</v>
      </c>
      <c r="C20" s="74">
        <v>928.40200000000004</v>
      </c>
      <c r="D20" s="74">
        <v>381.23500000000001</v>
      </c>
      <c r="E20" s="76"/>
      <c r="F20" s="76"/>
      <c r="G20" s="76"/>
      <c r="H20" s="76"/>
      <c r="I20" s="74">
        <v>1.181</v>
      </c>
      <c r="J20" s="74">
        <v>14.856</v>
      </c>
      <c r="K20" s="76"/>
      <c r="L20" s="59">
        <f t="shared" si="3"/>
        <v>397.27199999999999</v>
      </c>
      <c r="M20" s="59">
        <f t="shared" si="4"/>
        <v>1325.6740000000002</v>
      </c>
      <c r="N20" s="61"/>
      <c r="O20" s="59">
        <f t="shared" si="2"/>
        <v>1325.6740000000002</v>
      </c>
    </row>
    <row r="21" spans="1:15" ht="14.1" customHeight="1">
      <c r="A21" s="458"/>
      <c r="B21" s="60" t="s">
        <v>104</v>
      </c>
      <c r="C21" s="74">
        <v>37352.974000000002</v>
      </c>
      <c r="D21" s="74">
        <v>69704.112999999998</v>
      </c>
      <c r="E21" s="76"/>
      <c r="F21" s="76"/>
      <c r="G21" s="74"/>
      <c r="H21" s="74">
        <v>415.70499999999998</v>
      </c>
      <c r="I21" s="74">
        <v>358047.16800000001</v>
      </c>
      <c r="J21" s="74">
        <v>2314.6509999999998</v>
      </c>
      <c r="K21" s="76"/>
      <c r="L21" s="59">
        <f t="shared" si="3"/>
        <v>430481.63700000005</v>
      </c>
      <c r="M21" s="59">
        <f t="shared" si="4"/>
        <v>467834.61100000003</v>
      </c>
      <c r="N21" s="61">
        <v>91996.335999999996</v>
      </c>
      <c r="O21" s="59">
        <f t="shared" si="2"/>
        <v>559830.94700000004</v>
      </c>
    </row>
    <row r="22" spans="1:15" ht="14.1" customHeight="1">
      <c r="A22" s="458"/>
      <c r="B22" s="60" t="s">
        <v>261</v>
      </c>
      <c r="C22" s="74">
        <v>817.22400000000005</v>
      </c>
      <c r="D22" s="74">
        <v>181.262</v>
      </c>
      <c r="E22" s="76"/>
      <c r="F22" s="76"/>
      <c r="G22" s="76"/>
      <c r="H22" s="76"/>
      <c r="I22" s="74">
        <v>1.1499999999999999</v>
      </c>
      <c r="J22" s="74">
        <v>20.117000000000001</v>
      </c>
      <c r="K22" s="76"/>
      <c r="L22" s="59">
        <f t="shared" si="3"/>
        <v>202.529</v>
      </c>
      <c r="M22" s="59">
        <f t="shared" si="4"/>
        <v>1019.753</v>
      </c>
      <c r="N22" s="61"/>
      <c r="O22" s="59">
        <f t="shared" si="2"/>
        <v>1019.753</v>
      </c>
    </row>
    <row r="23" spans="1:15" ht="14.1" customHeight="1">
      <c r="A23" s="458"/>
      <c r="B23" s="60" t="s">
        <v>105</v>
      </c>
      <c r="C23" s="74">
        <v>95368.475000000006</v>
      </c>
      <c r="D23" s="74">
        <v>62583.936000000002</v>
      </c>
      <c r="E23" s="76"/>
      <c r="F23" s="76"/>
      <c r="G23" s="76"/>
      <c r="H23" s="74">
        <v>1516.4390000000001</v>
      </c>
      <c r="I23" s="74">
        <v>274986.038</v>
      </c>
      <c r="J23" s="74">
        <v>18014.205000000002</v>
      </c>
      <c r="K23" s="76"/>
      <c r="L23" s="59">
        <f t="shared" si="3"/>
        <v>357100.61800000002</v>
      </c>
      <c r="M23" s="59">
        <f t="shared" si="4"/>
        <v>452469.09300000005</v>
      </c>
      <c r="N23" s="61">
        <v>43405.781000000003</v>
      </c>
      <c r="O23" s="59">
        <f t="shared" si="2"/>
        <v>495874.87400000007</v>
      </c>
    </row>
    <row r="24" spans="1:15" ht="14.1" customHeight="1">
      <c r="A24" s="213"/>
      <c r="B24" s="60" t="s">
        <v>151</v>
      </c>
      <c r="C24" s="74">
        <v>2001.518</v>
      </c>
      <c r="D24" s="74">
        <v>530.26900000000001</v>
      </c>
      <c r="E24" s="76"/>
      <c r="F24" s="76"/>
      <c r="G24" s="76"/>
      <c r="H24" s="76"/>
      <c r="I24" s="74">
        <v>9.5</v>
      </c>
      <c r="J24" s="74">
        <v>15.823</v>
      </c>
      <c r="K24" s="76"/>
      <c r="L24" s="59">
        <f t="shared" si="3"/>
        <v>555.59199999999998</v>
      </c>
      <c r="M24" s="59">
        <f t="shared" si="4"/>
        <v>2557.11</v>
      </c>
      <c r="N24" s="61"/>
      <c r="O24" s="59">
        <f>M24+N24</f>
        <v>2557.11</v>
      </c>
    </row>
    <row r="25" spans="1:15" ht="14.1" customHeight="1">
      <c r="A25" s="213"/>
      <c r="B25" s="60" t="s">
        <v>262</v>
      </c>
      <c r="C25" s="74">
        <v>1497.172</v>
      </c>
      <c r="D25" s="74">
        <v>1426.6579999999999</v>
      </c>
      <c r="E25" s="76"/>
      <c r="F25" s="76"/>
      <c r="G25" s="76"/>
      <c r="H25" s="74">
        <v>31</v>
      </c>
      <c r="I25" s="74">
        <v>22.085000000000001</v>
      </c>
      <c r="J25" s="74">
        <v>1106.2629999999999</v>
      </c>
      <c r="K25" s="76"/>
      <c r="L25" s="59">
        <f t="shared" si="3"/>
        <v>2586.0059999999999</v>
      </c>
      <c r="M25" s="59">
        <f t="shared" si="4"/>
        <v>4083.1779999999999</v>
      </c>
      <c r="N25" s="61">
        <v>9222.09</v>
      </c>
      <c r="O25" s="59">
        <f t="shared" si="2"/>
        <v>13305.268</v>
      </c>
    </row>
    <row r="26" spans="1:15" ht="14.1" customHeight="1">
      <c r="A26" s="213"/>
      <c r="B26" s="60" t="s">
        <v>258</v>
      </c>
      <c r="C26" s="74">
        <v>402.98399999999998</v>
      </c>
      <c r="D26" s="74">
        <v>129.41200000000001</v>
      </c>
      <c r="E26" s="76"/>
      <c r="F26" s="76"/>
      <c r="G26" s="76"/>
      <c r="H26" s="76"/>
      <c r="I26" s="74">
        <v>4.5999999999999996</v>
      </c>
      <c r="J26" s="74">
        <v>2.9409999999999998</v>
      </c>
      <c r="K26" s="76"/>
      <c r="L26" s="59">
        <f t="shared" si="3"/>
        <v>136.953</v>
      </c>
      <c r="M26" s="59">
        <f t="shared" si="4"/>
        <v>539.93700000000001</v>
      </c>
      <c r="N26" s="61"/>
      <c r="O26" s="59">
        <f t="shared" si="2"/>
        <v>539.93700000000001</v>
      </c>
    </row>
    <row r="27" spans="1:15" ht="14.1" customHeight="1">
      <c r="A27" s="213"/>
      <c r="B27" s="60" t="s">
        <v>106</v>
      </c>
      <c r="C27" s="74">
        <v>37289.904000000002</v>
      </c>
      <c r="D27" s="74">
        <v>1909.893</v>
      </c>
      <c r="E27" s="76"/>
      <c r="F27" s="76"/>
      <c r="G27" s="76"/>
      <c r="H27" s="76"/>
      <c r="I27" s="74">
        <v>713.21</v>
      </c>
      <c r="J27" s="74">
        <v>232.37100000000001</v>
      </c>
      <c r="K27" s="76"/>
      <c r="L27" s="59">
        <f t="shared" si="3"/>
        <v>2855.4740000000002</v>
      </c>
      <c r="M27" s="59">
        <f t="shared" si="4"/>
        <v>40145.378000000004</v>
      </c>
      <c r="N27" s="61"/>
      <c r="O27" s="59">
        <f t="shared" si="2"/>
        <v>40145.378000000004</v>
      </c>
    </row>
    <row r="28" spans="1:15" ht="14.1" customHeight="1">
      <c r="A28" s="213"/>
      <c r="B28" s="60" t="s">
        <v>107</v>
      </c>
      <c r="C28" s="74">
        <v>108523.511</v>
      </c>
      <c r="D28" s="74">
        <v>22436.055</v>
      </c>
      <c r="E28" s="76"/>
      <c r="F28" s="76"/>
      <c r="G28" s="76"/>
      <c r="H28" s="76"/>
      <c r="I28" s="74">
        <v>66.254999999999995</v>
      </c>
      <c r="J28" s="74">
        <v>13241.552</v>
      </c>
      <c r="K28" s="76"/>
      <c r="L28" s="59">
        <f t="shared" si="3"/>
        <v>35743.862000000001</v>
      </c>
      <c r="M28" s="59">
        <f t="shared" si="4"/>
        <v>144267.37299999999</v>
      </c>
      <c r="N28" s="61">
        <v>2237.9090000000001</v>
      </c>
      <c r="O28" s="59">
        <f t="shared" si="2"/>
        <v>146505.28200000001</v>
      </c>
    </row>
    <row r="29" spans="1:15" ht="14.1" customHeight="1">
      <c r="A29" s="213"/>
      <c r="B29" s="60" t="s">
        <v>152</v>
      </c>
      <c r="C29" s="74">
        <v>1623.8130000000001</v>
      </c>
      <c r="D29" s="74">
        <v>603.04600000000005</v>
      </c>
      <c r="E29" s="76"/>
      <c r="F29" s="76"/>
      <c r="G29" s="76"/>
      <c r="H29" s="76"/>
      <c r="I29" s="74">
        <v>0.3</v>
      </c>
      <c r="J29" s="74">
        <v>284.13400000000001</v>
      </c>
      <c r="K29" s="76"/>
      <c r="L29" s="59">
        <f t="shared" si="3"/>
        <v>887.48</v>
      </c>
      <c r="M29" s="59">
        <f t="shared" si="4"/>
        <v>2511.2930000000006</v>
      </c>
      <c r="N29" s="61"/>
      <c r="O29" s="59">
        <f t="shared" si="2"/>
        <v>2511.2930000000006</v>
      </c>
    </row>
    <row r="30" spans="1:15" ht="14.1" customHeight="1">
      <c r="A30" s="213"/>
      <c r="B30" s="60" t="s">
        <v>108</v>
      </c>
      <c r="C30" s="74">
        <v>173758.25399999999</v>
      </c>
      <c r="D30" s="74">
        <v>1369.69</v>
      </c>
      <c r="E30" s="76"/>
      <c r="F30" s="76"/>
      <c r="G30" s="76"/>
      <c r="H30" s="76"/>
      <c r="I30" s="74">
        <v>15553.47</v>
      </c>
      <c r="J30" s="74">
        <v>55.088999999999999</v>
      </c>
      <c r="K30" s="76"/>
      <c r="L30" s="59">
        <f t="shared" si="3"/>
        <v>16978.249</v>
      </c>
      <c r="M30" s="59">
        <f t="shared" si="4"/>
        <v>190736.503</v>
      </c>
      <c r="N30" s="61"/>
      <c r="O30" s="59">
        <f t="shared" si="2"/>
        <v>190736.503</v>
      </c>
    </row>
    <row r="31" spans="1:15" ht="14.1" customHeight="1">
      <c r="A31" s="213"/>
      <c r="B31" s="60" t="s">
        <v>109</v>
      </c>
      <c r="C31" s="74">
        <v>4943.4440000000004</v>
      </c>
      <c r="D31" s="74">
        <v>3850.9789999999998</v>
      </c>
      <c r="E31" s="76"/>
      <c r="F31" s="76"/>
      <c r="G31" s="76"/>
      <c r="H31" s="76"/>
      <c r="I31" s="74">
        <v>107.4</v>
      </c>
      <c r="J31" s="74">
        <v>547.90200000000004</v>
      </c>
      <c r="K31" s="76"/>
      <c r="L31" s="59">
        <f t="shared" si="3"/>
        <v>4506.2809999999999</v>
      </c>
      <c r="M31" s="59">
        <f t="shared" si="4"/>
        <v>9449.7250000000004</v>
      </c>
      <c r="N31" s="61">
        <v>146.99799999999999</v>
      </c>
      <c r="O31" s="59">
        <f t="shared" si="2"/>
        <v>9596.723</v>
      </c>
    </row>
    <row r="32" spans="1:15" ht="14.1" customHeight="1">
      <c r="A32" s="213"/>
      <c r="B32" s="60" t="s">
        <v>110</v>
      </c>
      <c r="C32" s="74">
        <v>7014.375</v>
      </c>
      <c r="D32" s="74">
        <v>1595.751</v>
      </c>
      <c r="E32" s="76"/>
      <c r="F32" s="76"/>
      <c r="G32" s="76"/>
      <c r="H32" s="76"/>
      <c r="I32" s="74">
        <v>627.28899999999999</v>
      </c>
      <c r="J32" s="74">
        <v>744.93499999999995</v>
      </c>
      <c r="K32" s="76"/>
      <c r="L32" s="59">
        <f t="shared" si="3"/>
        <v>2967.9749999999999</v>
      </c>
      <c r="M32" s="59">
        <f t="shared" si="4"/>
        <v>9982.35</v>
      </c>
      <c r="N32" s="61"/>
      <c r="O32" s="59">
        <f t="shared" si="2"/>
        <v>9982.35</v>
      </c>
    </row>
    <row r="33" spans="1:15" ht="14.1" customHeight="1">
      <c r="A33" s="213"/>
      <c r="B33" s="60" t="s">
        <v>111</v>
      </c>
      <c r="C33" s="74">
        <v>4349.2910000000002</v>
      </c>
      <c r="D33" s="74">
        <v>502.298</v>
      </c>
      <c r="E33" s="76"/>
      <c r="F33" s="76"/>
      <c r="G33" s="76"/>
      <c r="H33" s="76"/>
      <c r="I33" s="74">
        <v>8.7899999999999991</v>
      </c>
      <c r="J33" s="74">
        <v>1232.9380000000001</v>
      </c>
      <c r="K33" s="76"/>
      <c r="L33" s="59">
        <f t="shared" si="3"/>
        <v>1744.0260000000001</v>
      </c>
      <c r="M33" s="59">
        <f t="shared" si="4"/>
        <v>6093.317</v>
      </c>
      <c r="N33" s="61"/>
      <c r="O33" s="59">
        <f t="shared" si="2"/>
        <v>6093.317</v>
      </c>
    </row>
    <row r="34" spans="1:15" ht="14.1" customHeight="1">
      <c r="A34" s="213"/>
      <c r="B34" s="60" t="s">
        <v>112</v>
      </c>
      <c r="C34" s="74">
        <v>11363.953</v>
      </c>
      <c r="D34" s="74">
        <v>12989.638999999999</v>
      </c>
      <c r="E34" s="76"/>
      <c r="F34" s="76"/>
      <c r="G34" s="76"/>
      <c r="H34" s="76"/>
      <c r="I34" s="74">
        <v>382189.85800000001</v>
      </c>
      <c r="J34" s="74">
        <v>5694.4260000000004</v>
      </c>
      <c r="K34" s="76"/>
      <c r="L34" s="59">
        <f t="shared" si="3"/>
        <v>400873.92300000001</v>
      </c>
      <c r="M34" s="59">
        <f t="shared" si="4"/>
        <v>412237.87599999999</v>
      </c>
      <c r="N34" s="61">
        <v>31941.423999999999</v>
      </c>
      <c r="O34" s="59">
        <f t="shared" si="2"/>
        <v>444179.3</v>
      </c>
    </row>
    <row r="35" spans="1:15" ht="14.1" customHeight="1">
      <c r="A35" s="213"/>
      <c r="B35" s="60" t="s">
        <v>153</v>
      </c>
      <c r="C35" s="74">
        <v>628.89700000000005</v>
      </c>
      <c r="D35" s="74">
        <v>282.07100000000003</v>
      </c>
      <c r="E35" s="76"/>
      <c r="F35" s="76"/>
      <c r="G35" s="76"/>
      <c r="H35" s="76"/>
      <c r="I35" s="74">
        <v>3.9249999999999998</v>
      </c>
      <c r="J35" s="74">
        <v>180.773</v>
      </c>
      <c r="K35" s="76"/>
      <c r="L35" s="59">
        <f t="shared" si="3"/>
        <v>466.76900000000001</v>
      </c>
      <c r="M35" s="59">
        <f t="shared" si="4"/>
        <v>1095.6659999999999</v>
      </c>
      <c r="N35" s="61"/>
      <c r="O35" s="59">
        <f t="shared" si="2"/>
        <v>1095.6659999999999</v>
      </c>
    </row>
    <row r="36" spans="1:15" ht="14.1" customHeight="1">
      <c r="A36" s="62">
        <v>4</v>
      </c>
      <c r="B36" s="60" t="s">
        <v>113</v>
      </c>
      <c r="C36" s="74">
        <v>133373.516</v>
      </c>
      <c r="D36" s="74">
        <v>140191.323</v>
      </c>
      <c r="E36" s="76"/>
      <c r="F36" s="76"/>
      <c r="G36" s="76">
        <v>19207.867999999999</v>
      </c>
      <c r="H36" s="76"/>
      <c r="I36" s="74">
        <v>8501.9459999999999</v>
      </c>
      <c r="J36" s="74">
        <v>10962.475</v>
      </c>
      <c r="K36" s="76"/>
      <c r="L36" s="59">
        <f t="shared" si="3"/>
        <v>178863.61199999999</v>
      </c>
      <c r="M36" s="59">
        <f t="shared" si="4"/>
        <v>312237.12800000003</v>
      </c>
      <c r="N36" s="61">
        <v>369907.31599999999</v>
      </c>
      <c r="O36" s="59">
        <f t="shared" si="2"/>
        <v>682144.44400000002</v>
      </c>
    </row>
    <row r="37" spans="1:15" ht="14.1" customHeight="1">
      <c r="A37" s="57">
        <v>5</v>
      </c>
      <c r="B37" s="58" t="s">
        <v>114</v>
      </c>
      <c r="C37" s="73">
        <f t="shared" ref="C37:K37" si="7">SUM(C38:C39)</f>
        <v>89324.350999999995</v>
      </c>
      <c r="D37" s="73">
        <f t="shared" si="7"/>
        <v>23128.519</v>
      </c>
      <c r="E37" s="73">
        <f t="shared" si="7"/>
        <v>1481791.175</v>
      </c>
      <c r="F37" s="73">
        <f t="shared" si="7"/>
        <v>50316.2</v>
      </c>
      <c r="G37" s="73">
        <f t="shared" si="7"/>
        <v>1980964.794</v>
      </c>
      <c r="H37" s="73">
        <f t="shared" si="7"/>
        <v>38162.502</v>
      </c>
      <c r="I37" s="73">
        <f t="shared" si="7"/>
        <v>4842876.0830000006</v>
      </c>
      <c r="J37" s="73">
        <f t="shared" si="7"/>
        <v>51477.919000000002</v>
      </c>
      <c r="K37" s="73">
        <f t="shared" si="7"/>
        <v>4938557.4160000002</v>
      </c>
      <c r="L37" s="59">
        <f t="shared" si="3"/>
        <v>13407274.607999999</v>
      </c>
      <c r="M37" s="59">
        <f t="shared" si="4"/>
        <v>13496598.958999999</v>
      </c>
      <c r="N37" s="59">
        <f>SUM(N38:N39)</f>
        <v>2921.9090000000001</v>
      </c>
      <c r="O37" s="59">
        <f t="shared" si="2"/>
        <v>13499520.867999999</v>
      </c>
    </row>
    <row r="38" spans="1:15" ht="14.1" customHeight="1">
      <c r="A38" s="457"/>
      <c r="B38" s="60" t="s">
        <v>115</v>
      </c>
      <c r="C38" s="74">
        <v>89324.350999999995</v>
      </c>
      <c r="D38" s="76">
        <v>23128.519</v>
      </c>
      <c r="E38" s="76"/>
      <c r="F38" s="76"/>
      <c r="G38" s="76"/>
      <c r="H38" s="76"/>
      <c r="I38" s="76">
        <v>1764.8879999999999</v>
      </c>
      <c r="J38" s="76">
        <v>51477.919000000002</v>
      </c>
      <c r="K38" s="76"/>
      <c r="L38" s="59">
        <f t="shared" si="3"/>
        <v>76371.326000000001</v>
      </c>
      <c r="M38" s="59">
        <f t="shared" si="4"/>
        <v>165695.677</v>
      </c>
      <c r="N38" s="61">
        <v>2921.9090000000001</v>
      </c>
      <c r="O38" s="59">
        <f t="shared" si="2"/>
        <v>168617.58600000001</v>
      </c>
    </row>
    <row r="39" spans="1:15" ht="14.1" customHeight="1">
      <c r="A39" s="459"/>
      <c r="B39" s="60" t="s">
        <v>116</v>
      </c>
      <c r="C39" s="74"/>
      <c r="D39" s="76"/>
      <c r="E39" s="76">
        <v>1481791.175</v>
      </c>
      <c r="F39" s="76">
        <v>50316.2</v>
      </c>
      <c r="G39" s="76">
        <v>1980964.794</v>
      </c>
      <c r="H39" s="76">
        <v>38162.502</v>
      </c>
      <c r="I39" s="76">
        <v>4841111.1950000003</v>
      </c>
      <c r="J39" s="76"/>
      <c r="K39" s="74">
        <v>4938557.4160000002</v>
      </c>
      <c r="L39" s="59">
        <f t="shared" si="3"/>
        <v>13330903.282000002</v>
      </c>
      <c r="M39" s="59">
        <f t="shared" si="4"/>
        <v>13330903.282000002</v>
      </c>
      <c r="N39" s="61"/>
      <c r="O39" s="59">
        <f t="shared" si="2"/>
        <v>13330903.282000002</v>
      </c>
    </row>
    <row r="40" spans="1:15" ht="14.1" customHeight="1">
      <c r="A40" s="63"/>
      <c r="B40" s="64"/>
      <c r="C40" s="48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6" t="s">
        <v>268</v>
      </c>
    </row>
    <row r="41" spans="1:15" ht="14.1" customHeight="1">
      <c r="A41" s="67"/>
      <c r="B41" s="68"/>
      <c r="C41" s="4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1:15" ht="14.1" customHeight="1">
      <c r="A42" s="462" t="s">
        <v>1</v>
      </c>
      <c r="B42" s="464" t="s">
        <v>67</v>
      </c>
      <c r="C42" s="216" t="s">
        <v>68</v>
      </c>
      <c r="D42" s="216" t="s">
        <v>69</v>
      </c>
      <c r="E42" s="476" t="s">
        <v>70</v>
      </c>
      <c r="F42" s="476" t="s">
        <v>71</v>
      </c>
      <c r="G42" s="476" t="s">
        <v>72</v>
      </c>
      <c r="H42" s="216" t="s">
        <v>73</v>
      </c>
      <c r="I42" s="216" t="s">
        <v>74</v>
      </c>
      <c r="J42" s="216" t="s">
        <v>75</v>
      </c>
      <c r="K42" s="216" t="s">
        <v>76</v>
      </c>
      <c r="L42" s="214" t="s">
        <v>77</v>
      </c>
      <c r="M42" s="214" t="s">
        <v>78</v>
      </c>
      <c r="N42" s="214" t="s">
        <v>79</v>
      </c>
      <c r="O42" s="478" t="s">
        <v>80</v>
      </c>
    </row>
    <row r="43" spans="1:15" ht="14.1" customHeight="1">
      <c r="A43" s="463"/>
      <c r="B43" s="465"/>
      <c r="C43" s="251" t="s">
        <v>81</v>
      </c>
      <c r="D43" s="217" t="s">
        <v>82</v>
      </c>
      <c r="E43" s="477"/>
      <c r="F43" s="477"/>
      <c r="G43" s="477"/>
      <c r="H43" s="217" t="s">
        <v>83</v>
      </c>
      <c r="I43" s="217" t="s">
        <v>84</v>
      </c>
      <c r="J43" s="217" t="s">
        <v>85</v>
      </c>
      <c r="K43" s="217" t="s">
        <v>86</v>
      </c>
      <c r="L43" s="215" t="s">
        <v>87</v>
      </c>
      <c r="M43" s="215" t="s">
        <v>88</v>
      </c>
      <c r="N43" s="215" t="s">
        <v>89</v>
      </c>
      <c r="O43" s="479"/>
    </row>
    <row r="44" spans="1:15" ht="14.1" customHeight="1">
      <c r="A44" s="62">
        <v>6</v>
      </c>
      <c r="B44" s="47" t="s">
        <v>117</v>
      </c>
      <c r="C44" s="74">
        <v>5057700.6140000001</v>
      </c>
      <c r="D44" s="74">
        <v>378731.08799999999</v>
      </c>
      <c r="E44" s="76"/>
      <c r="F44" s="76"/>
      <c r="G44" s="76">
        <v>1253.567</v>
      </c>
      <c r="H44" s="76"/>
      <c r="I44" s="74">
        <v>2412.364</v>
      </c>
      <c r="J44" s="74">
        <v>102666.40300000001</v>
      </c>
      <c r="K44" s="76"/>
      <c r="L44" s="59">
        <f t="shared" ref="L44:L80" si="8">D44+E44+F44+G44+H44+I44+J44+K44</f>
        <v>485063.42199999996</v>
      </c>
      <c r="M44" s="59">
        <f t="shared" ref="M44:M80" si="9">C44+D44+E44+F44+G44+H44+I44+J44+K44</f>
        <v>5542764.0359999994</v>
      </c>
      <c r="N44" s="61">
        <v>104230.765</v>
      </c>
      <c r="O44" s="59">
        <f t="shared" ref="O44:O81" si="10">M44+N44</f>
        <v>5646994.800999999</v>
      </c>
    </row>
    <row r="45" spans="1:15" ht="14.1" customHeight="1">
      <c r="A45" s="62">
        <v>7</v>
      </c>
      <c r="B45" s="47" t="s">
        <v>118</v>
      </c>
      <c r="C45" s="74">
        <v>87824.619000000006</v>
      </c>
      <c r="D45" s="74">
        <v>16057.806</v>
      </c>
      <c r="E45" s="76"/>
      <c r="F45" s="76"/>
      <c r="G45" s="76">
        <v>1122.2950000000001</v>
      </c>
      <c r="H45" s="76">
        <v>439176.38900000002</v>
      </c>
      <c r="I45" s="74">
        <v>4178.0690000000004</v>
      </c>
      <c r="J45" s="74">
        <v>2532.7249999999999</v>
      </c>
      <c r="K45" s="76"/>
      <c r="L45" s="59">
        <f t="shared" si="8"/>
        <v>463067.28400000004</v>
      </c>
      <c r="M45" s="59">
        <f t="shared" si="9"/>
        <v>550891.90300000005</v>
      </c>
      <c r="N45" s="61">
        <v>13541.913</v>
      </c>
      <c r="O45" s="59">
        <f t="shared" si="10"/>
        <v>564433.81600000011</v>
      </c>
    </row>
    <row r="46" spans="1:15" ht="14.1" customHeight="1">
      <c r="A46" s="62">
        <v>8</v>
      </c>
      <c r="B46" s="47" t="s">
        <v>119</v>
      </c>
      <c r="C46" s="74">
        <v>2185622.2179999999</v>
      </c>
      <c r="D46" s="74">
        <v>1650855.0020000001</v>
      </c>
      <c r="E46" s="76"/>
      <c r="F46" s="76"/>
      <c r="G46" s="76">
        <v>16760.5</v>
      </c>
      <c r="H46" s="76"/>
      <c r="I46" s="74">
        <v>43741.35</v>
      </c>
      <c r="J46" s="74">
        <v>87958.456999999995</v>
      </c>
      <c r="K46" s="76"/>
      <c r="L46" s="59">
        <f t="shared" si="8"/>
        <v>1799315.3090000001</v>
      </c>
      <c r="M46" s="59">
        <f t="shared" si="9"/>
        <v>3984937.5269999998</v>
      </c>
      <c r="N46" s="61">
        <v>298496.74400000001</v>
      </c>
      <c r="O46" s="59">
        <f t="shared" si="10"/>
        <v>4283434.2709999997</v>
      </c>
    </row>
    <row r="47" spans="1:15" ht="14.1" customHeight="1">
      <c r="A47" s="62">
        <v>9</v>
      </c>
      <c r="B47" s="47" t="s">
        <v>120</v>
      </c>
      <c r="C47" s="74">
        <v>2915439.3629999999</v>
      </c>
      <c r="D47" s="74">
        <v>1548248.294</v>
      </c>
      <c r="E47" s="76"/>
      <c r="F47" s="74">
        <v>2255.4079999999999</v>
      </c>
      <c r="G47" s="76"/>
      <c r="H47" s="76"/>
      <c r="I47" s="74">
        <v>3922.74</v>
      </c>
      <c r="J47" s="74">
        <v>724744.14</v>
      </c>
      <c r="K47" s="76"/>
      <c r="L47" s="59">
        <f t="shared" si="8"/>
        <v>2279170.5819999999</v>
      </c>
      <c r="M47" s="59">
        <f t="shared" si="9"/>
        <v>5194609.9449999994</v>
      </c>
      <c r="N47" s="61">
        <v>50333.877</v>
      </c>
      <c r="O47" s="59">
        <f t="shared" si="10"/>
        <v>5244943.8219999997</v>
      </c>
    </row>
    <row r="48" spans="1:15" ht="14.1" customHeight="1">
      <c r="A48" s="62">
        <v>10</v>
      </c>
      <c r="B48" s="47" t="s">
        <v>121</v>
      </c>
      <c r="C48" s="74">
        <v>241204.84400000001</v>
      </c>
      <c r="D48" s="74">
        <v>142269.016</v>
      </c>
      <c r="E48" s="76"/>
      <c r="F48" s="76"/>
      <c r="G48" s="76">
        <v>5.85</v>
      </c>
      <c r="H48" s="76"/>
      <c r="I48" s="74">
        <v>529.86300000000006</v>
      </c>
      <c r="J48" s="74">
        <v>6169.3990000000003</v>
      </c>
      <c r="K48" s="76"/>
      <c r="L48" s="59">
        <f t="shared" si="8"/>
        <v>148974.12800000003</v>
      </c>
      <c r="M48" s="59">
        <f t="shared" si="9"/>
        <v>390178.97199999995</v>
      </c>
      <c r="N48" s="61">
        <v>939.82899999999995</v>
      </c>
      <c r="O48" s="59">
        <f t="shared" si="10"/>
        <v>391118.80099999998</v>
      </c>
    </row>
    <row r="49" spans="1:15" ht="14.1" customHeight="1">
      <c r="A49" s="62">
        <v>11</v>
      </c>
      <c r="B49" s="47" t="s">
        <v>122</v>
      </c>
      <c r="C49" s="74">
        <v>5440519.5590000004</v>
      </c>
      <c r="D49" s="74">
        <v>284110.66399999999</v>
      </c>
      <c r="E49" s="76"/>
      <c r="F49" s="74">
        <v>1185.3989999999999</v>
      </c>
      <c r="G49" s="74">
        <v>2532.7979999999998</v>
      </c>
      <c r="H49" s="76"/>
      <c r="I49" s="74">
        <v>9352.2890000000007</v>
      </c>
      <c r="J49" s="74">
        <v>95956.955000000002</v>
      </c>
      <c r="K49" s="76"/>
      <c r="L49" s="59">
        <f t="shared" si="8"/>
        <v>393138.10499999998</v>
      </c>
      <c r="M49" s="59">
        <f t="shared" si="9"/>
        <v>5833657.6640000008</v>
      </c>
      <c r="N49" s="61">
        <v>42486.372000000003</v>
      </c>
      <c r="O49" s="59">
        <f t="shared" si="10"/>
        <v>5876144.0360000012</v>
      </c>
    </row>
    <row r="50" spans="1:15" ht="14.1" customHeight="1">
      <c r="A50" s="62">
        <v>12</v>
      </c>
      <c r="B50" s="47" t="s">
        <v>123</v>
      </c>
      <c r="C50" s="74">
        <v>35555.24</v>
      </c>
      <c r="D50" s="74">
        <v>17738.573</v>
      </c>
      <c r="E50" s="76"/>
      <c r="F50" s="76"/>
      <c r="G50" s="76">
        <v>391.20100000000002</v>
      </c>
      <c r="H50" s="76"/>
      <c r="I50" s="74">
        <v>29653.613000000001</v>
      </c>
      <c r="J50" s="74">
        <v>3668.6390000000001</v>
      </c>
      <c r="K50" s="76"/>
      <c r="L50" s="59">
        <f t="shared" si="8"/>
        <v>51452.026000000005</v>
      </c>
      <c r="M50" s="59">
        <f t="shared" si="9"/>
        <v>87007.265999999989</v>
      </c>
      <c r="N50" s="61">
        <v>370274.64600000001</v>
      </c>
      <c r="O50" s="59">
        <f t="shared" si="10"/>
        <v>457281.91200000001</v>
      </c>
    </row>
    <row r="51" spans="1:15" ht="14.1" customHeight="1">
      <c r="A51" s="62">
        <v>13</v>
      </c>
      <c r="B51" s="47" t="s">
        <v>124</v>
      </c>
      <c r="C51" s="74">
        <v>22124.028999999999</v>
      </c>
      <c r="D51" s="74">
        <v>8853.7330000000002</v>
      </c>
      <c r="E51" s="76"/>
      <c r="F51" s="76">
        <v>1360000</v>
      </c>
      <c r="G51" s="76">
        <v>417.33</v>
      </c>
      <c r="H51" s="74">
        <v>4296952.6660000002</v>
      </c>
      <c r="I51" s="74">
        <v>551193.19499999995</v>
      </c>
      <c r="J51" s="74">
        <v>520.49900000000002</v>
      </c>
      <c r="K51" s="76"/>
      <c r="L51" s="59">
        <f t="shared" si="8"/>
        <v>6217937.4230000004</v>
      </c>
      <c r="M51" s="59">
        <f t="shared" si="9"/>
        <v>6240061.4520000005</v>
      </c>
      <c r="N51" s="61">
        <v>17343.846000000001</v>
      </c>
      <c r="O51" s="59">
        <f t="shared" si="10"/>
        <v>6257405.2980000004</v>
      </c>
    </row>
    <row r="52" spans="1:15" ht="14.1" customHeight="1">
      <c r="A52" s="62">
        <v>14</v>
      </c>
      <c r="B52" s="47" t="s">
        <v>125</v>
      </c>
      <c r="C52" s="74">
        <v>69387.725999999995</v>
      </c>
      <c r="D52" s="74">
        <v>12039.496999999999</v>
      </c>
      <c r="E52" s="76"/>
      <c r="F52" s="76"/>
      <c r="G52" s="74">
        <v>36226.707000000002</v>
      </c>
      <c r="H52" s="76"/>
      <c r="I52" s="74">
        <v>22518.394</v>
      </c>
      <c r="J52" s="74">
        <v>1523.213</v>
      </c>
      <c r="K52" s="76"/>
      <c r="L52" s="59">
        <f t="shared" si="8"/>
        <v>72307.811000000002</v>
      </c>
      <c r="M52" s="59">
        <f t="shared" si="9"/>
        <v>141695.53699999998</v>
      </c>
      <c r="N52" s="61">
        <v>19402.944</v>
      </c>
      <c r="O52" s="59">
        <f t="shared" si="10"/>
        <v>161098.48099999997</v>
      </c>
    </row>
    <row r="53" spans="1:15" ht="14.1" customHeight="1">
      <c r="A53" s="62">
        <v>15</v>
      </c>
      <c r="B53" s="47" t="s">
        <v>126</v>
      </c>
      <c r="C53" s="74">
        <v>43420.508000000002</v>
      </c>
      <c r="D53" s="74">
        <v>80643.563999999998</v>
      </c>
      <c r="E53" s="76"/>
      <c r="F53" s="74">
        <v>2980.0569999999998</v>
      </c>
      <c r="G53" s="76">
        <v>471.57799999999997</v>
      </c>
      <c r="H53" s="76"/>
      <c r="I53" s="74">
        <v>1387.9849999999999</v>
      </c>
      <c r="J53" s="74">
        <v>1565.8309999999999</v>
      </c>
      <c r="K53" s="76"/>
      <c r="L53" s="59">
        <f t="shared" si="8"/>
        <v>87049.014999999999</v>
      </c>
      <c r="M53" s="59">
        <f t="shared" si="9"/>
        <v>130469.523</v>
      </c>
      <c r="N53" s="61">
        <v>218112.72399999999</v>
      </c>
      <c r="O53" s="59">
        <f t="shared" si="10"/>
        <v>348582.24699999997</v>
      </c>
    </row>
    <row r="54" spans="1:15" ht="14.1" customHeight="1">
      <c r="A54" s="62">
        <v>16</v>
      </c>
      <c r="B54" s="47" t="s">
        <v>127</v>
      </c>
      <c r="C54" s="74">
        <v>33262.607000000004</v>
      </c>
      <c r="D54" s="74">
        <v>5749.2110000000002</v>
      </c>
      <c r="E54" s="76"/>
      <c r="F54" s="74"/>
      <c r="G54" s="74">
        <v>696616.68799999997</v>
      </c>
      <c r="H54" s="74"/>
      <c r="I54" s="74">
        <v>85.483000000000004</v>
      </c>
      <c r="J54" s="74">
        <v>12130.918</v>
      </c>
      <c r="K54" s="76"/>
      <c r="L54" s="59">
        <f t="shared" si="8"/>
        <v>714582.29999999993</v>
      </c>
      <c r="M54" s="59">
        <f t="shared" si="9"/>
        <v>747844.90699999989</v>
      </c>
      <c r="N54" s="61">
        <v>651095.94499999995</v>
      </c>
      <c r="O54" s="59">
        <f t="shared" si="10"/>
        <v>1398940.852</v>
      </c>
    </row>
    <row r="55" spans="1:15" ht="14.1" customHeight="1">
      <c r="A55" s="62">
        <v>17</v>
      </c>
      <c r="B55" s="47" t="s">
        <v>128</v>
      </c>
      <c r="C55" s="74">
        <v>94771.841</v>
      </c>
      <c r="D55" s="74">
        <v>119342.41099999999</v>
      </c>
      <c r="E55" s="76"/>
      <c r="F55" s="76">
        <v>1158.172</v>
      </c>
      <c r="G55" s="76">
        <v>12.872</v>
      </c>
      <c r="H55" s="76"/>
      <c r="I55" s="74">
        <v>7.234</v>
      </c>
      <c r="J55" s="74">
        <v>3165.28</v>
      </c>
      <c r="K55" s="76"/>
      <c r="L55" s="59">
        <f t="shared" si="8"/>
        <v>123685.969</v>
      </c>
      <c r="M55" s="59">
        <f t="shared" si="9"/>
        <v>218457.80999999997</v>
      </c>
      <c r="N55" s="61">
        <v>488443.45899999997</v>
      </c>
      <c r="O55" s="59">
        <f t="shared" si="10"/>
        <v>706901.26899999997</v>
      </c>
    </row>
    <row r="56" spans="1:15" ht="14.1" customHeight="1">
      <c r="A56" s="62">
        <v>18</v>
      </c>
      <c r="B56" s="47" t="s">
        <v>129</v>
      </c>
      <c r="C56" s="74">
        <v>153932.984</v>
      </c>
      <c r="D56" s="74">
        <v>12479.903</v>
      </c>
      <c r="E56" s="76"/>
      <c r="F56" s="74">
        <v>400584.44500000001</v>
      </c>
      <c r="G56" s="76">
        <v>8773.4189999999999</v>
      </c>
      <c r="H56" s="76"/>
      <c r="I56" s="74">
        <v>57178.15</v>
      </c>
      <c r="J56" s="74">
        <v>467.48899999999998</v>
      </c>
      <c r="K56" s="76"/>
      <c r="L56" s="59">
        <f t="shared" si="8"/>
        <v>479483.40600000002</v>
      </c>
      <c r="M56" s="59">
        <f t="shared" si="9"/>
        <v>633416.3899999999</v>
      </c>
      <c r="N56" s="61">
        <v>130543.93700000001</v>
      </c>
      <c r="O56" s="59">
        <f t="shared" si="10"/>
        <v>763960.32699999993</v>
      </c>
    </row>
    <row r="57" spans="1:15" ht="14.1" customHeight="1">
      <c r="A57" s="62">
        <v>19</v>
      </c>
      <c r="B57" s="47" t="s">
        <v>130</v>
      </c>
      <c r="C57" s="74">
        <v>159088.09599999999</v>
      </c>
      <c r="D57" s="74">
        <v>28235.588</v>
      </c>
      <c r="E57" s="76"/>
      <c r="F57" s="76"/>
      <c r="G57" s="76">
        <v>15.414999999999999</v>
      </c>
      <c r="H57" s="76"/>
      <c r="I57" s="74">
        <v>79.802999999999997</v>
      </c>
      <c r="J57" s="74">
        <v>7611.3090000000002</v>
      </c>
      <c r="K57" s="76"/>
      <c r="L57" s="59">
        <f t="shared" si="8"/>
        <v>35942.114999999998</v>
      </c>
      <c r="M57" s="59">
        <f t="shared" si="9"/>
        <v>195030.21100000001</v>
      </c>
      <c r="N57" s="61">
        <v>866138.67299999995</v>
      </c>
      <c r="O57" s="59">
        <f t="shared" si="10"/>
        <v>1061168.8840000001</v>
      </c>
    </row>
    <row r="58" spans="1:15" ht="14.1" customHeight="1">
      <c r="A58" s="62">
        <v>20</v>
      </c>
      <c r="B58" s="47" t="s">
        <v>131</v>
      </c>
      <c r="C58" s="74">
        <v>28450.096000000001</v>
      </c>
      <c r="D58" s="74">
        <v>1874689.0819999999</v>
      </c>
      <c r="E58" s="76"/>
      <c r="F58" s="76"/>
      <c r="G58" s="76">
        <v>5732.9669999999996</v>
      </c>
      <c r="H58" s="76"/>
      <c r="I58" s="74">
        <v>144.316</v>
      </c>
      <c r="J58" s="74">
        <v>1052.9929999999999</v>
      </c>
      <c r="K58" s="76"/>
      <c r="L58" s="59">
        <f t="shared" si="8"/>
        <v>1881619.358</v>
      </c>
      <c r="M58" s="59">
        <f t="shared" si="9"/>
        <v>1910069.4539999999</v>
      </c>
      <c r="N58" s="61">
        <v>4239426.5060000001</v>
      </c>
      <c r="O58" s="59">
        <f t="shared" si="10"/>
        <v>6149495.96</v>
      </c>
    </row>
    <row r="59" spans="1:15" ht="14.1" customHeight="1">
      <c r="A59" s="62">
        <v>21</v>
      </c>
      <c r="B59" s="47" t="s">
        <v>154</v>
      </c>
      <c r="C59" s="74">
        <v>29054.953000000001</v>
      </c>
      <c r="D59" s="74">
        <v>14634.094999999999</v>
      </c>
      <c r="E59" s="76"/>
      <c r="F59" s="76"/>
      <c r="G59" s="76">
        <v>1877.559</v>
      </c>
      <c r="H59" s="76"/>
      <c r="I59" s="74">
        <v>1475.2139999999999</v>
      </c>
      <c r="J59" s="74">
        <v>5978.6570000000002</v>
      </c>
      <c r="K59" s="76"/>
      <c r="L59" s="59">
        <f t="shared" si="8"/>
        <v>23965.524999999998</v>
      </c>
      <c r="M59" s="59">
        <f t="shared" si="9"/>
        <v>53020.478000000003</v>
      </c>
      <c r="N59" s="61">
        <v>12580.146000000001</v>
      </c>
      <c r="O59" s="59">
        <f t="shared" si="10"/>
        <v>65600.624000000011</v>
      </c>
    </row>
    <row r="60" spans="1:15" ht="14.1" customHeight="1">
      <c r="A60" s="62">
        <v>22</v>
      </c>
      <c r="B60" s="47" t="s">
        <v>133</v>
      </c>
      <c r="C60" s="74">
        <v>17559.831999999999</v>
      </c>
      <c r="D60" s="74">
        <v>4895.5469999999996</v>
      </c>
      <c r="E60" s="76"/>
      <c r="F60" s="74">
        <v>23638.011999999999</v>
      </c>
      <c r="G60" s="76">
        <v>414.57299999999998</v>
      </c>
      <c r="H60" s="76"/>
      <c r="I60" s="74">
        <v>15.429</v>
      </c>
      <c r="J60" s="74">
        <v>1033.665</v>
      </c>
      <c r="K60" s="76"/>
      <c r="L60" s="59">
        <f t="shared" si="8"/>
        <v>29997.225999999999</v>
      </c>
      <c r="M60" s="59">
        <f t="shared" si="9"/>
        <v>47557.05799999999</v>
      </c>
      <c r="N60" s="61">
        <v>271185.74300000002</v>
      </c>
      <c r="O60" s="59">
        <f t="shared" si="10"/>
        <v>318742.80099999998</v>
      </c>
    </row>
    <row r="61" spans="1:15" ht="14.1" customHeight="1">
      <c r="A61" s="62">
        <v>23</v>
      </c>
      <c r="B61" s="47" t="s">
        <v>134</v>
      </c>
      <c r="C61" s="74">
        <v>1683328.412</v>
      </c>
      <c r="D61" s="74">
        <v>157443.09899999999</v>
      </c>
      <c r="E61" s="76"/>
      <c r="F61" s="74"/>
      <c r="G61" s="76"/>
      <c r="H61" s="76"/>
      <c r="I61" s="74">
        <v>12956.933999999999</v>
      </c>
      <c r="J61" s="74">
        <v>82299.320999999996</v>
      </c>
      <c r="K61" s="76"/>
      <c r="L61" s="59">
        <f t="shared" si="8"/>
        <v>252699.35399999999</v>
      </c>
      <c r="M61" s="59">
        <f t="shared" si="9"/>
        <v>1936027.7659999998</v>
      </c>
      <c r="N61" s="61">
        <v>244780.34899999999</v>
      </c>
      <c r="O61" s="59">
        <f t="shared" si="10"/>
        <v>2180808.1149999998</v>
      </c>
    </row>
    <row r="62" spans="1:15" ht="14.1" customHeight="1">
      <c r="A62" s="62">
        <v>24</v>
      </c>
      <c r="B62" s="47" t="s">
        <v>135</v>
      </c>
      <c r="C62" s="74">
        <v>20758.445</v>
      </c>
      <c r="D62" s="74">
        <v>884737.76800000004</v>
      </c>
      <c r="E62" s="76"/>
      <c r="F62" s="74"/>
      <c r="G62" s="76">
        <v>8.7750000000000004</v>
      </c>
      <c r="H62" s="76"/>
      <c r="I62" s="74">
        <v>169.34</v>
      </c>
      <c r="J62" s="74">
        <v>277.67500000000001</v>
      </c>
      <c r="K62" s="76"/>
      <c r="L62" s="59">
        <f t="shared" si="8"/>
        <v>885193.55800000008</v>
      </c>
      <c r="M62" s="59">
        <f t="shared" si="9"/>
        <v>905952.00300000003</v>
      </c>
      <c r="N62" s="61">
        <v>1214791.784</v>
      </c>
      <c r="O62" s="59">
        <f t="shared" si="10"/>
        <v>2120743.787</v>
      </c>
    </row>
    <row r="63" spans="1:15" ht="14.1" customHeight="1">
      <c r="A63" s="62">
        <v>25</v>
      </c>
      <c r="B63" s="47" t="s">
        <v>136</v>
      </c>
      <c r="C63" s="74">
        <v>96592.058999999994</v>
      </c>
      <c r="D63" s="74">
        <v>11524.037</v>
      </c>
      <c r="E63" s="76"/>
      <c r="F63" s="76"/>
      <c r="G63" s="76">
        <v>820.52499999999998</v>
      </c>
      <c r="H63" s="76"/>
      <c r="I63" s="74">
        <v>634.22799999999995</v>
      </c>
      <c r="J63" s="74">
        <v>9894.1270000000004</v>
      </c>
      <c r="K63" s="76"/>
      <c r="L63" s="59">
        <f t="shared" si="8"/>
        <v>22872.917000000001</v>
      </c>
      <c r="M63" s="59">
        <f t="shared" si="9"/>
        <v>119464.976</v>
      </c>
      <c r="N63" s="61">
        <v>22547.855</v>
      </c>
      <c r="O63" s="59">
        <f t="shared" si="10"/>
        <v>142012.83100000001</v>
      </c>
    </row>
    <row r="64" spans="1:15" ht="14.1" customHeight="1">
      <c r="A64" s="62">
        <v>26</v>
      </c>
      <c r="B64" s="47" t="s">
        <v>137</v>
      </c>
      <c r="C64" s="74">
        <v>8308.277</v>
      </c>
      <c r="D64" s="74">
        <v>3008.085</v>
      </c>
      <c r="E64" s="76"/>
      <c r="F64" s="74"/>
      <c r="G64" s="74">
        <v>606.62</v>
      </c>
      <c r="H64" s="76"/>
      <c r="I64" s="74">
        <v>16.824000000000002</v>
      </c>
      <c r="J64" s="74">
        <v>382.85700000000003</v>
      </c>
      <c r="K64" s="76"/>
      <c r="L64" s="59">
        <f t="shared" si="8"/>
        <v>4014.386</v>
      </c>
      <c r="M64" s="59">
        <f t="shared" si="9"/>
        <v>12322.663000000002</v>
      </c>
      <c r="N64" s="61">
        <v>242052.18900000001</v>
      </c>
      <c r="O64" s="59">
        <f t="shared" si="10"/>
        <v>254374.85200000001</v>
      </c>
    </row>
    <row r="65" spans="1:15" ht="14.1" customHeight="1">
      <c r="A65" s="70">
        <v>27</v>
      </c>
      <c r="B65" s="50" t="s">
        <v>138</v>
      </c>
      <c r="C65" s="74">
        <v>19345.468000000001</v>
      </c>
      <c r="D65" s="74">
        <v>18116.912</v>
      </c>
      <c r="E65" s="76"/>
      <c r="F65" s="76"/>
      <c r="G65" s="76"/>
      <c r="H65" s="76"/>
      <c r="I65" s="74">
        <v>185.91200000000001</v>
      </c>
      <c r="J65" s="74">
        <v>1925.7650000000001</v>
      </c>
      <c r="K65" s="76"/>
      <c r="L65" s="59">
        <f t="shared" si="8"/>
        <v>20228.589</v>
      </c>
      <c r="M65" s="59">
        <f t="shared" si="9"/>
        <v>39574.057000000001</v>
      </c>
      <c r="N65" s="61">
        <v>11629.766</v>
      </c>
      <c r="O65" s="59">
        <f t="shared" si="10"/>
        <v>51203.823000000004</v>
      </c>
    </row>
    <row r="66" spans="1:15" ht="14.1" customHeight="1">
      <c r="A66" s="70">
        <v>28</v>
      </c>
      <c r="B66" s="50" t="s">
        <v>139</v>
      </c>
      <c r="C66" s="74">
        <v>6950.6170000000002</v>
      </c>
      <c r="D66" s="74">
        <v>4515.277</v>
      </c>
      <c r="E66" s="76"/>
      <c r="F66" s="76"/>
      <c r="G66" s="76"/>
      <c r="H66" s="74">
        <v>300980.83500000002</v>
      </c>
      <c r="I66" s="74">
        <v>5142.8819999999996</v>
      </c>
      <c r="J66" s="74">
        <v>2079.0120000000002</v>
      </c>
      <c r="K66" s="76"/>
      <c r="L66" s="59">
        <f t="shared" si="8"/>
        <v>312718.00599999999</v>
      </c>
      <c r="M66" s="59">
        <f t="shared" si="9"/>
        <v>319668.62300000002</v>
      </c>
      <c r="N66" s="61">
        <v>16255.314</v>
      </c>
      <c r="O66" s="59">
        <f t="shared" si="10"/>
        <v>335923.93700000003</v>
      </c>
    </row>
    <row r="67" spans="1:15" ht="14.1" customHeight="1">
      <c r="A67" s="70">
        <v>29</v>
      </c>
      <c r="B67" s="50" t="s">
        <v>140</v>
      </c>
      <c r="C67" s="74">
        <v>7431.4719999999998</v>
      </c>
      <c r="D67" s="76">
        <v>6532.2749999999996</v>
      </c>
      <c r="E67" s="76"/>
      <c r="F67" s="76"/>
      <c r="G67" s="76"/>
      <c r="H67" s="76"/>
      <c r="I67" s="74">
        <v>1104.3900000000001</v>
      </c>
      <c r="J67" s="74">
        <v>1836.1759999999999</v>
      </c>
      <c r="K67" s="76"/>
      <c r="L67" s="59">
        <f t="shared" si="8"/>
        <v>9472.8410000000003</v>
      </c>
      <c r="M67" s="59">
        <f t="shared" si="9"/>
        <v>16904.312999999998</v>
      </c>
      <c r="N67" s="61">
        <v>3562.4540000000002</v>
      </c>
      <c r="O67" s="59">
        <f t="shared" si="10"/>
        <v>20466.767</v>
      </c>
    </row>
    <row r="68" spans="1:15" ht="14.1" customHeight="1">
      <c r="A68" s="70">
        <v>30</v>
      </c>
      <c r="B68" s="50" t="s">
        <v>141</v>
      </c>
      <c r="C68" s="74">
        <v>4400952.8909999998</v>
      </c>
      <c r="D68" s="76">
        <v>813537.93</v>
      </c>
      <c r="E68" s="76"/>
      <c r="F68" s="76">
        <v>277115.02299999999</v>
      </c>
      <c r="G68" s="76">
        <v>165544.68</v>
      </c>
      <c r="H68" s="76">
        <v>319481.29700000002</v>
      </c>
      <c r="I68" s="76">
        <v>318549.82500000001</v>
      </c>
      <c r="J68" s="76">
        <v>82823.051000000007</v>
      </c>
      <c r="K68" s="76">
        <v>952349.14199999999</v>
      </c>
      <c r="L68" s="59">
        <f t="shared" si="8"/>
        <v>2929400.9479999999</v>
      </c>
      <c r="M68" s="59">
        <f t="shared" si="9"/>
        <v>7330353.8389999997</v>
      </c>
      <c r="N68" s="61">
        <v>4355841.9050000003</v>
      </c>
      <c r="O68" s="59">
        <f t="shared" si="10"/>
        <v>11686195.743999999</v>
      </c>
    </row>
    <row r="69" spans="1:15" ht="14.1" customHeight="1">
      <c r="A69" s="57">
        <v>31</v>
      </c>
      <c r="B69" s="46" t="s">
        <v>142</v>
      </c>
      <c r="C69" s="73">
        <f t="shared" ref="C69:K69" si="11">SUM(C70:C79)</f>
        <v>377610.31700000004</v>
      </c>
      <c r="D69" s="73">
        <f t="shared" si="11"/>
        <v>304876.19800000003</v>
      </c>
      <c r="E69" s="73">
        <f t="shared" si="11"/>
        <v>0</v>
      </c>
      <c r="F69" s="73">
        <f t="shared" si="11"/>
        <v>0</v>
      </c>
      <c r="G69" s="73">
        <f t="shared" si="11"/>
        <v>0</v>
      </c>
      <c r="H69" s="73">
        <f t="shared" si="11"/>
        <v>5363.268</v>
      </c>
      <c r="I69" s="73">
        <f t="shared" si="11"/>
        <v>148792.83300000001</v>
      </c>
      <c r="J69" s="73">
        <f t="shared" si="11"/>
        <v>74136.794999999998</v>
      </c>
      <c r="K69" s="73">
        <f t="shared" si="11"/>
        <v>0</v>
      </c>
      <c r="L69" s="59">
        <f t="shared" si="8"/>
        <v>533169.09400000004</v>
      </c>
      <c r="M69" s="59">
        <f>C69+D69+E69+F69+G69+H69+I69+J69+K69</f>
        <v>910779.4110000002</v>
      </c>
      <c r="N69" s="73">
        <f t="shared" ref="N69" si="12">SUM(N70:N79)</f>
        <v>3274104.2789999996</v>
      </c>
      <c r="O69" s="59">
        <f t="shared" si="10"/>
        <v>4184883.69</v>
      </c>
    </row>
    <row r="70" spans="1:15" ht="14.1" customHeight="1">
      <c r="A70" s="457"/>
      <c r="B70" s="50" t="s">
        <v>143</v>
      </c>
      <c r="C70" s="75">
        <v>146316.04399999999</v>
      </c>
      <c r="D70" s="76">
        <v>33652.712</v>
      </c>
      <c r="E70" s="76"/>
      <c r="F70" s="76"/>
      <c r="G70" s="76"/>
      <c r="H70" s="76"/>
      <c r="I70" s="76">
        <v>1865.0360000000001</v>
      </c>
      <c r="J70" s="76">
        <v>17966.312000000002</v>
      </c>
      <c r="K70" s="76"/>
      <c r="L70" s="59">
        <f t="shared" si="8"/>
        <v>53484.06</v>
      </c>
      <c r="M70" s="59">
        <f t="shared" si="9"/>
        <v>199800.10399999999</v>
      </c>
      <c r="N70" s="61"/>
      <c r="O70" s="59">
        <f t="shared" si="10"/>
        <v>199800.10399999999</v>
      </c>
    </row>
    <row r="71" spans="1:15" ht="14.1" customHeight="1">
      <c r="A71" s="458"/>
      <c r="B71" s="50" t="s">
        <v>144</v>
      </c>
      <c r="C71" s="75">
        <v>117269.704</v>
      </c>
      <c r="D71" s="76">
        <v>247294.77900000001</v>
      </c>
      <c r="E71" s="76"/>
      <c r="F71" s="76"/>
      <c r="G71" s="76"/>
      <c r="H71" s="76">
        <v>5363.268</v>
      </c>
      <c r="I71" s="76">
        <v>146049.59700000001</v>
      </c>
      <c r="J71" s="76">
        <v>52184.688000000002</v>
      </c>
      <c r="K71" s="76"/>
      <c r="L71" s="59">
        <f t="shared" si="8"/>
        <v>450892.33200000005</v>
      </c>
      <c r="M71" s="59">
        <f t="shared" si="9"/>
        <v>568162.03599999996</v>
      </c>
      <c r="N71" s="61">
        <v>3273383.6669999999</v>
      </c>
      <c r="O71" s="59">
        <f t="shared" si="10"/>
        <v>3841545.7029999997</v>
      </c>
    </row>
    <row r="72" spans="1:15" ht="14.1" customHeight="1">
      <c r="A72" s="458"/>
      <c r="B72" s="50" t="s">
        <v>145</v>
      </c>
      <c r="C72" s="75">
        <v>8306.6380000000008</v>
      </c>
      <c r="D72" s="76">
        <v>8174.7250000000004</v>
      </c>
      <c r="E72" s="76"/>
      <c r="F72" s="76"/>
      <c r="G72" s="76"/>
      <c r="H72" s="76"/>
      <c r="I72" s="76">
        <v>640.16700000000003</v>
      </c>
      <c r="J72" s="76">
        <v>2405.5070000000001</v>
      </c>
      <c r="K72" s="76"/>
      <c r="L72" s="59">
        <f t="shared" si="8"/>
        <v>11220.398999999999</v>
      </c>
      <c r="M72" s="59">
        <f t="shared" si="9"/>
        <v>19527.037000000004</v>
      </c>
      <c r="N72" s="61"/>
      <c r="O72" s="59">
        <f t="shared" si="10"/>
        <v>19527.037000000004</v>
      </c>
    </row>
    <row r="73" spans="1:15" ht="14.1" customHeight="1">
      <c r="A73" s="458"/>
      <c r="B73" s="50" t="s">
        <v>146</v>
      </c>
      <c r="C73" s="74">
        <v>802.88800000000003</v>
      </c>
      <c r="D73" s="74">
        <v>481.22399999999999</v>
      </c>
      <c r="E73" s="76"/>
      <c r="F73" s="76"/>
      <c r="G73" s="76"/>
      <c r="H73" s="76"/>
      <c r="I73" s="74">
        <v>6.4240000000000004</v>
      </c>
      <c r="J73" s="74">
        <v>452.80599999999998</v>
      </c>
      <c r="K73" s="76"/>
      <c r="L73" s="59">
        <f t="shared" si="8"/>
        <v>940.45399999999995</v>
      </c>
      <c r="M73" s="59">
        <f t="shared" si="9"/>
        <v>1743.3420000000001</v>
      </c>
      <c r="N73" s="61">
        <v>435.10700000000003</v>
      </c>
      <c r="O73" s="59">
        <f t="shared" si="10"/>
        <v>2178.4490000000001</v>
      </c>
    </row>
    <row r="74" spans="1:15" ht="14.1" customHeight="1">
      <c r="A74" s="458"/>
      <c r="B74" s="50" t="s">
        <v>147</v>
      </c>
      <c r="C74" s="74">
        <v>85598.111000000004</v>
      </c>
      <c r="D74" s="74">
        <v>13426.108</v>
      </c>
      <c r="E74" s="76"/>
      <c r="F74" s="76"/>
      <c r="G74" s="76"/>
      <c r="H74" s="76"/>
      <c r="I74" s="74">
        <v>26.893000000000001</v>
      </c>
      <c r="J74" s="74">
        <v>468.25900000000001</v>
      </c>
      <c r="K74" s="76"/>
      <c r="L74" s="59">
        <f t="shared" si="8"/>
        <v>13921.26</v>
      </c>
      <c r="M74" s="59">
        <f t="shared" si="9"/>
        <v>99519.371000000014</v>
      </c>
      <c r="N74" s="61">
        <v>285.505</v>
      </c>
      <c r="O74" s="59">
        <f t="shared" si="10"/>
        <v>99804.876000000018</v>
      </c>
    </row>
    <row r="75" spans="1:15" ht="14.1" customHeight="1">
      <c r="A75" s="458"/>
      <c r="B75" s="50" t="s">
        <v>148</v>
      </c>
      <c r="C75" s="74">
        <v>18972.319</v>
      </c>
      <c r="D75" s="74">
        <v>1480.6089999999999</v>
      </c>
      <c r="E75" s="76"/>
      <c r="F75" s="76"/>
      <c r="G75" s="76"/>
      <c r="H75" s="76"/>
      <c r="I75" s="74">
        <v>197.94800000000001</v>
      </c>
      <c r="J75" s="74">
        <v>31.047999999999998</v>
      </c>
      <c r="K75" s="76"/>
      <c r="L75" s="59">
        <f t="shared" si="8"/>
        <v>1709.605</v>
      </c>
      <c r="M75" s="59">
        <f t="shared" si="9"/>
        <v>20681.923999999999</v>
      </c>
      <c r="N75" s="61"/>
      <c r="O75" s="59">
        <f t="shared" si="10"/>
        <v>20681.923999999999</v>
      </c>
    </row>
    <row r="76" spans="1:15" ht="14.1" customHeight="1">
      <c r="A76" s="458"/>
      <c r="B76" s="50" t="s">
        <v>263</v>
      </c>
      <c r="C76" s="74"/>
      <c r="D76" s="74"/>
      <c r="E76" s="76"/>
      <c r="F76" s="76"/>
      <c r="G76" s="76"/>
      <c r="H76" s="76"/>
      <c r="I76" s="74"/>
      <c r="J76" s="74"/>
      <c r="K76" s="76"/>
      <c r="L76" s="59">
        <f t="shared" si="8"/>
        <v>0</v>
      </c>
      <c r="M76" s="59">
        <f t="shared" si="9"/>
        <v>0</v>
      </c>
      <c r="N76" s="61"/>
      <c r="O76" s="59">
        <f t="shared" si="10"/>
        <v>0</v>
      </c>
    </row>
    <row r="77" spans="1:15" ht="14.1" customHeight="1">
      <c r="A77" s="458"/>
      <c r="B77" s="50" t="s">
        <v>264</v>
      </c>
      <c r="C77" s="74"/>
      <c r="D77" s="74"/>
      <c r="E77" s="76"/>
      <c r="F77" s="76"/>
      <c r="G77" s="76"/>
      <c r="H77" s="76"/>
      <c r="I77" s="74"/>
      <c r="J77" s="74"/>
      <c r="K77" s="76"/>
      <c r="L77" s="59">
        <f t="shared" si="8"/>
        <v>0</v>
      </c>
      <c r="M77" s="59">
        <f t="shared" si="9"/>
        <v>0</v>
      </c>
      <c r="N77" s="61"/>
      <c r="O77" s="59">
        <f t="shared" si="10"/>
        <v>0</v>
      </c>
    </row>
    <row r="78" spans="1:15" ht="21" customHeight="1">
      <c r="A78" s="458"/>
      <c r="B78" s="50" t="s">
        <v>254</v>
      </c>
      <c r="C78" s="74"/>
      <c r="D78" s="74"/>
      <c r="E78" s="76"/>
      <c r="F78" s="76"/>
      <c r="G78" s="76"/>
      <c r="H78" s="76"/>
      <c r="I78" s="74"/>
      <c r="J78" s="74"/>
      <c r="K78" s="76"/>
      <c r="L78" s="59">
        <f t="shared" si="8"/>
        <v>0</v>
      </c>
      <c r="M78" s="59">
        <f t="shared" si="9"/>
        <v>0</v>
      </c>
      <c r="N78" s="61"/>
      <c r="O78" s="59">
        <f t="shared" si="10"/>
        <v>0</v>
      </c>
    </row>
    <row r="79" spans="1:15" ht="14.1" customHeight="1">
      <c r="A79" s="459"/>
      <c r="B79" s="50" t="s">
        <v>265</v>
      </c>
      <c r="C79" s="74">
        <v>344.613</v>
      </c>
      <c r="D79" s="74">
        <v>366.041</v>
      </c>
      <c r="E79" s="76"/>
      <c r="F79" s="76"/>
      <c r="G79" s="76"/>
      <c r="H79" s="76"/>
      <c r="I79" s="74">
        <v>6.7679999999999998</v>
      </c>
      <c r="J79" s="74">
        <v>628.17499999999995</v>
      </c>
      <c r="K79" s="76"/>
      <c r="L79" s="59">
        <f t="shared" si="8"/>
        <v>1000.9839999999999</v>
      </c>
      <c r="M79" s="59">
        <f t="shared" si="9"/>
        <v>1345.597</v>
      </c>
      <c r="N79" s="61"/>
      <c r="O79" s="59">
        <f t="shared" si="10"/>
        <v>1345.597</v>
      </c>
    </row>
    <row r="80" spans="1:15" ht="14.1" customHeight="1">
      <c r="A80" s="62">
        <v>32</v>
      </c>
      <c r="B80" s="50" t="s">
        <v>149</v>
      </c>
      <c r="C80" s="74">
        <v>183415.78200000001</v>
      </c>
      <c r="D80" s="74">
        <v>38778.949000000001</v>
      </c>
      <c r="E80" s="76"/>
      <c r="F80" s="76"/>
      <c r="G80" s="76"/>
      <c r="H80" s="76"/>
      <c r="I80" s="74">
        <v>407.43200000000002</v>
      </c>
      <c r="J80" s="74">
        <v>3687.1190000000001</v>
      </c>
      <c r="K80" s="74">
        <v>26721.508999999998</v>
      </c>
      <c r="L80" s="59">
        <f t="shared" si="8"/>
        <v>69595.008999999991</v>
      </c>
      <c r="M80" s="59">
        <f t="shared" si="9"/>
        <v>253010.791</v>
      </c>
      <c r="N80" s="61">
        <v>19561.042000000001</v>
      </c>
      <c r="O80" s="59">
        <f t="shared" si="10"/>
        <v>272571.83299999998</v>
      </c>
    </row>
    <row r="81" spans="1:16" ht="14.1" customHeight="1">
      <c r="A81" s="62">
        <v>33</v>
      </c>
      <c r="B81" s="230" t="s">
        <v>285</v>
      </c>
      <c r="C81" s="74"/>
      <c r="D81" s="74"/>
      <c r="E81" s="76"/>
      <c r="F81" s="76"/>
      <c r="G81" s="76"/>
      <c r="H81" s="76"/>
      <c r="I81" s="74"/>
      <c r="J81" s="74"/>
      <c r="K81" s="74"/>
      <c r="L81" s="59">
        <f t="shared" ref="L81" si="13">D81+E81+F81+G81+H81+I81+J81+K81</f>
        <v>0</v>
      </c>
      <c r="M81" s="59">
        <f t="shared" ref="M81" si="14">C81+D81+E81+F81+G81+H81+I81+J81+K81</f>
        <v>0</v>
      </c>
      <c r="N81" s="76"/>
      <c r="O81" s="59">
        <f t="shared" si="10"/>
        <v>0</v>
      </c>
    </row>
    <row r="82" spans="1:16" ht="14.1" customHeight="1">
      <c r="A82" s="460" t="s">
        <v>150</v>
      </c>
      <c r="B82" s="461"/>
      <c r="C82" s="73">
        <f>C6+C13+C16+C36+C37+C44+C45+C46+C47+C48+C49+C50+C51+C52+C53+C54+C55+C56+C57+C58+C59+C60+C61+C62+C63+C64+C65+C66+C67+C68+C69+C80+C81</f>
        <v>24483252.040999997</v>
      </c>
      <c r="D82" s="73">
        <f t="shared" ref="D82:O82" si="15">D6+D13+D16+D36+D37+D44+D45+D46+D47+D48+D49+D50+D51+D52+D53+D54+D55+D56+D57+D58+D59+D60+D61+D62+D63+D64+D65+D66+D67+D68+D69+D80+D81</f>
        <v>9028226.3690000009</v>
      </c>
      <c r="E82" s="73">
        <f t="shared" si="15"/>
        <v>1481791.175</v>
      </c>
      <c r="F82" s="73">
        <f t="shared" si="15"/>
        <v>2119232.716</v>
      </c>
      <c r="G82" s="73">
        <f t="shared" si="15"/>
        <v>2941447.7820000001</v>
      </c>
      <c r="H82" s="73">
        <f t="shared" si="15"/>
        <v>5893670.1340000005</v>
      </c>
      <c r="I82" s="73">
        <f t="shared" si="15"/>
        <v>7393998.2530000005</v>
      </c>
      <c r="J82" s="73">
        <f t="shared" si="15"/>
        <v>1465977.3820000002</v>
      </c>
      <c r="K82" s="73">
        <f t="shared" si="15"/>
        <v>5917628.0669999998</v>
      </c>
      <c r="L82" s="73">
        <f t="shared" si="15"/>
        <v>36241971.877999991</v>
      </c>
      <c r="M82" s="73">
        <f t="shared" si="15"/>
        <v>60725223.919000022</v>
      </c>
      <c r="N82" s="73">
        <f t="shared" si="15"/>
        <v>17832090.676999997</v>
      </c>
      <c r="O82" s="59">
        <f t="shared" si="15"/>
        <v>78557314.596000001</v>
      </c>
      <c r="P82" s="51"/>
    </row>
    <row r="83" spans="1:16" ht="14.1" customHeight="1">
      <c r="A83" s="53"/>
      <c r="B83" s="53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66"/>
    </row>
    <row r="84" spans="1:16" ht="14.1" customHeight="1">
      <c r="O84" s="56">
        <v>15</v>
      </c>
    </row>
    <row r="85" spans="1:16" ht="14.1" customHeight="1">
      <c r="O85" s="71"/>
    </row>
    <row r="87" spans="1:16" ht="14.1" customHeight="1"/>
    <row r="91" spans="1:16" ht="14.1" customHeight="1">
      <c r="O91" s="54"/>
    </row>
  </sheetData>
  <mergeCells count="20">
    <mergeCell ref="E42:E43"/>
    <mergeCell ref="G42:G43"/>
    <mergeCell ref="O42:O43"/>
    <mergeCell ref="A2:O2"/>
    <mergeCell ref="N3:O3"/>
    <mergeCell ref="E4:E5"/>
    <mergeCell ref="F4:F5"/>
    <mergeCell ref="G4:G5"/>
    <mergeCell ref="O4:O5"/>
    <mergeCell ref="F42:F43"/>
    <mergeCell ref="A38:A39"/>
    <mergeCell ref="A17:A23"/>
    <mergeCell ref="A7:A12"/>
    <mergeCell ref="A4:A5"/>
    <mergeCell ref="B4:B5"/>
    <mergeCell ref="A1:B1"/>
    <mergeCell ref="A82:B82"/>
    <mergeCell ref="A42:A43"/>
    <mergeCell ref="B42:B43"/>
    <mergeCell ref="A70:A79"/>
  </mergeCells>
  <pageMargins left="0.17" right="0.17" top="0.24" bottom="0.41" header="0.18" footer="0.31496062992125984"/>
  <pageSetup paperSize="9" scale="76" orientation="landscape" r:id="rId1"/>
  <rowBreaks count="1" manualBreakCount="1">
    <brk id="4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6" workbookViewId="0">
      <selection activeCell="O36" sqref="O36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5.5" customWidth="1"/>
    <col min="10" max="10" width="7.75" customWidth="1"/>
    <col min="11" max="11" width="5.625" customWidth="1"/>
    <col min="12" max="12" width="7" customWidth="1"/>
    <col min="13" max="13" width="5.7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308</v>
      </c>
      <c r="B1" s="384"/>
      <c r="C1" s="384"/>
      <c r="D1" s="384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386" t="s">
        <v>1</v>
      </c>
      <c r="B3" s="386" t="s">
        <v>2</v>
      </c>
      <c r="C3" s="300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355" t="s">
        <v>5</v>
      </c>
      <c r="Q3" s="356"/>
      <c r="R3" s="297"/>
      <c r="S3" s="297"/>
    </row>
    <row r="4" spans="1:19" ht="15.75">
      <c r="A4" s="387"/>
      <c r="B4" s="387"/>
      <c r="C4" s="301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359"/>
      <c r="Q4" s="360"/>
      <c r="R4" s="297"/>
      <c r="S4" s="297"/>
    </row>
    <row r="5" spans="1:19" ht="15.75">
      <c r="A5" s="388"/>
      <c r="B5" s="388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195" t="s">
        <v>17</v>
      </c>
      <c r="Q5" s="195" t="s">
        <v>18</v>
      </c>
      <c r="R5" s="297"/>
      <c r="S5" s="297"/>
    </row>
    <row r="6" spans="1:19" ht="15.75">
      <c r="A6" s="196" t="s">
        <v>19</v>
      </c>
      <c r="B6" s="197" t="s">
        <v>20</v>
      </c>
      <c r="C6" s="198">
        <f>SUM(C7:C14)</f>
        <v>0</v>
      </c>
      <c r="D6" s="382">
        <f>SUM(D7:E14)</f>
        <v>0</v>
      </c>
      <c r="E6" s="383"/>
      <c r="F6" s="382">
        <f t="shared" ref="F6" si="0">SUM(F7:G14)</f>
        <v>0</v>
      </c>
      <c r="G6" s="383"/>
      <c r="H6" s="382">
        <f t="shared" ref="H6" si="1">SUM(H7:I14)</f>
        <v>0</v>
      </c>
      <c r="I6" s="383"/>
      <c r="J6" s="382">
        <f t="shared" ref="J6" si="2">SUM(J7:K14)</f>
        <v>0</v>
      </c>
      <c r="K6" s="383"/>
      <c r="L6" s="363">
        <f t="shared" ref="L6" si="3">SUM(L7:M14)</f>
        <v>22709.89</v>
      </c>
      <c r="M6" s="364"/>
      <c r="N6" s="363">
        <f t="shared" ref="N6" si="4">SUM(N7:O14)</f>
        <v>20675</v>
      </c>
      <c r="O6" s="364"/>
      <c r="P6" s="199" t="e">
        <f>(N6/H6-1)*100</f>
        <v>#DIV/0!</v>
      </c>
      <c r="Q6" s="199" t="e">
        <f>(N6/J6-1)*100</f>
        <v>#DIV/0!</v>
      </c>
      <c r="R6" s="7"/>
      <c r="S6" s="8"/>
    </row>
    <row r="7" spans="1:19" ht="15.75">
      <c r="A7" s="9"/>
      <c r="B7" s="10" t="s">
        <v>21</v>
      </c>
      <c r="C7" s="299"/>
      <c r="D7" s="378"/>
      <c r="E7" s="379"/>
      <c r="F7" s="378"/>
      <c r="G7" s="379"/>
      <c r="H7" s="380"/>
      <c r="I7" s="381"/>
      <c r="J7" s="380"/>
      <c r="K7" s="381"/>
      <c r="L7" s="350">
        <f>'مقترح 2013'!C13</f>
        <v>8285.89</v>
      </c>
      <c r="M7" s="351"/>
      <c r="N7" s="350">
        <f>متفق2013!C13</f>
        <v>8286</v>
      </c>
      <c r="O7" s="351"/>
      <c r="P7" s="199" t="e">
        <f t="shared" ref="P7:P16" si="5">(N7/H7-1)*100</f>
        <v>#DIV/0!</v>
      </c>
      <c r="Q7" s="199" t="e">
        <f t="shared" ref="Q7:Q16" si="6">(N7/J7-1)*100</f>
        <v>#DIV/0!</v>
      </c>
      <c r="R7" s="7"/>
      <c r="S7" s="377"/>
    </row>
    <row r="8" spans="1:19" ht="15.75">
      <c r="A8" s="11"/>
      <c r="B8" s="10" t="s">
        <v>22</v>
      </c>
      <c r="C8" s="299"/>
      <c r="D8" s="378"/>
      <c r="E8" s="379"/>
      <c r="F8" s="378"/>
      <c r="G8" s="379"/>
      <c r="H8" s="380"/>
      <c r="I8" s="381"/>
      <c r="J8" s="380"/>
      <c r="K8" s="381"/>
      <c r="L8" s="350">
        <f>'مقترح 2013'!D13</f>
        <v>9514</v>
      </c>
      <c r="M8" s="351"/>
      <c r="N8" s="350">
        <f>متفق2013!D13</f>
        <v>9514</v>
      </c>
      <c r="O8" s="351"/>
      <c r="P8" s="199" t="e">
        <f t="shared" si="5"/>
        <v>#DIV/0!</v>
      </c>
      <c r="Q8" s="199" t="e">
        <f t="shared" si="6"/>
        <v>#DIV/0!</v>
      </c>
      <c r="R8" s="7"/>
      <c r="S8" s="377"/>
    </row>
    <row r="9" spans="1:19" ht="15.75">
      <c r="A9" s="11"/>
      <c r="B9" s="10" t="s">
        <v>23</v>
      </c>
      <c r="C9" s="299"/>
      <c r="D9" s="378"/>
      <c r="E9" s="379"/>
      <c r="F9" s="378"/>
      <c r="G9" s="379"/>
      <c r="H9" s="380"/>
      <c r="I9" s="381"/>
      <c r="J9" s="380"/>
      <c r="K9" s="381"/>
      <c r="L9" s="350">
        <f>'مقترح 2013'!E13</f>
        <v>0</v>
      </c>
      <c r="M9" s="351"/>
      <c r="N9" s="350">
        <f>متفق2013!E13</f>
        <v>0</v>
      </c>
      <c r="O9" s="351"/>
      <c r="P9" s="199" t="e">
        <f t="shared" si="5"/>
        <v>#DIV/0!</v>
      </c>
      <c r="Q9" s="199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299"/>
      <c r="D10" s="378"/>
      <c r="E10" s="379"/>
      <c r="F10" s="378"/>
      <c r="G10" s="379"/>
      <c r="H10" s="380"/>
      <c r="I10" s="381"/>
      <c r="J10" s="380"/>
      <c r="K10" s="381"/>
      <c r="L10" s="350">
        <f>'مقترح 2013'!F13</f>
        <v>0</v>
      </c>
      <c r="M10" s="351"/>
      <c r="N10" s="350">
        <f>متفق2013!F13</f>
        <v>0</v>
      </c>
      <c r="O10" s="351"/>
      <c r="P10" s="199" t="e">
        <f t="shared" si="5"/>
        <v>#DIV/0!</v>
      </c>
      <c r="Q10" s="199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299"/>
      <c r="D11" s="378"/>
      <c r="E11" s="379"/>
      <c r="F11" s="378"/>
      <c r="G11" s="379"/>
      <c r="H11" s="380"/>
      <c r="I11" s="381"/>
      <c r="J11" s="380"/>
      <c r="K11" s="381"/>
      <c r="L11" s="350">
        <f>'مقترح 2013'!G13</f>
        <v>0</v>
      </c>
      <c r="M11" s="351"/>
      <c r="N11" s="350">
        <f>متفق2013!G13</f>
        <v>0</v>
      </c>
      <c r="O11" s="351"/>
      <c r="P11" s="199" t="e">
        <f t="shared" si="5"/>
        <v>#DIV/0!</v>
      </c>
      <c r="Q11" s="199" t="e">
        <f t="shared" si="6"/>
        <v>#DIV/0!</v>
      </c>
      <c r="R11" s="7"/>
      <c r="S11" s="377"/>
    </row>
    <row r="12" spans="1:19" ht="15.75">
      <c r="A12" s="11"/>
      <c r="B12" s="10" t="s">
        <v>26</v>
      </c>
      <c r="C12" s="299"/>
      <c r="D12" s="378"/>
      <c r="E12" s="379"/>
      <c r="F12" s="378"/>
      <c r="G12" s="379"/>
      <c r="H12" s="380"/>
      <c r="I12" s="381"/>
      <c r="J12" s="380"/>
      <c r="K12" s="381"/>
      <c r="L12" s="350">
        <f>'مقترح 2013'!H13</f>
        <v>0</v>
      </c>
      <c r="M12" s="351"/>
      <c r="N12" s="350">
        <f>متفق2013!H13</f>
        <v>0</v>
      </c>
      <c r="O12" s="351"/>
      <c r="P12" s="199" t="e">
        <f t="shared" si="5"/>
        <v>#DIV/0!</v>
      </c>
      <c r="Q12" s="199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299"/>
      <c r="D13" s="378"/>
      <c r="E13" s="379"/>
      <c r="F13" s="378"/>
      <c r="G13" s="379"/>
      <c r="H13" s="380"/>
      <c r="I13" s="381"/>
      <c r="J13" s="380"/>
      <c r="K13" s="381"/>
      <c r="L13" s="350">
        <f>'مقترح 2013'!I13</f>
        <v>75</v>
      </c>
      <c r="M13" s="351"/>
      <c r="N13" s="350">
        <f>متفق2013!I13</f>
        <v>75</v>
      </c>
      <c r="O13" s="351"/>
      <c r="P13" s="199" t="e">
        <f t="shared" si="5"/>
        <v>#DIV/0!</v>
      </c>
      <c r="Q13" s="199" t="e">
        <f t="shared" si="6"/>
        <v>#DIV/0!</v>
      </c>
      <c r="R13" s="7"/>
      <c r="S13" s="377"/>
    </row>
    <row r="14" spans="1:19" ht="15.75">
      <c r="A14" s="11"/>
      <c r="B14" s="12" t="s">
        <v>28</v>
      </c>
      <c r="C14" s="299"/>
      <c r="D14" s="378"/>
      <c r="E14" s="379"/>
      <c r="F14" s="378"/>
      <c r="G14" s="379"/>
      <c r="H14" s="380"/>
      <c r="I14" s="381"/>
      <c r="J14" s="380"/>
      <c r="K14" s="381"/>
      <c r="L14" s="350">
        <f>'مقترح 2013'!J13</f>
        <v>4835</v>
      </c>
      <c r="M14" s="351"/>
      <c r="N14" s="350">
        <f>متفق2013!J13</f>
        <v>2800</v>
      </c>
      <c r="O14" s="351"/>
      <c r="P14" s="199" t="e">
        <f t="shared" si="5"/>
        <v>#DIV/0!</v>
      </c>
      <c r="Q14" s="199" t="e">
        <f t="shared" si="6"/>
        <v>#DIV/0!</v>
      </c>
      <c r="R14" s="7"/>
      <c r="S14" s="377"/>
    </row>
    <row r="15" spans="1:19" ht="15.75">
      <c r="A15" s="196" t="s">
        <v>29</v>
      </c>
      <c r="B15" s="200" t="s">
        <v>30</v>
      </c>
      <c r="C15" s="302"/>
      <c r="D15" s="382"/>
      <c r="E15" s="383"/>
      <c r="F15" s="382"/>
      <c r="G15" s="383"/>
      <c r="H15" s="396"/>
      <c r="I15" s="397"/>
      <c r="J15" s="396"/>
      <c r="K15" s="397"/>
      <c r="L15" s="365">
        <f>'مقترح 2013'!N13</f>
        <v>0</v>
      </c>
      <c r="M15" s="366"/>
      <c r="N15" s="365">
        <f>متفق2013!N13</f>
        <v>0</v>
      </c>
      <c r="O15" s="366"/>
      <c r="P15" s="199" t="e">
        <f t="shared" si="5"/>
        <v>#DIV/0!</v>
      </c>
      <c r="Q15" s="199" t="e">
        <f t="shared" si="6"/>
        <v>#DIV/0!</v>
      </c>
      <c r="R15" s="7"/>
      <c r="S15" s="8"/>
    </row>
    <row r="16" spans="1:19" ht="15.75">
      <c r="A16" s="196" t="s">
        <v>31</v>
      </c>
      <c r="B16" s="200" t="s">
        <v>32</v>
      </c>
      <c r="C16" s="201">
        <f>C6+C15</f>
        <v>0</v>
      </c>
      <c r="D16" s="382">
        <f>D6+D15</f>
        <v>0</v>
      </c>
      <c r="E16" s="383"/>
      <c r="F16" s="382">
        <f t="shared" ref="F16" si="7">F6+F15</f>
        <v>0</v>
      </c>
      <c r="G16" s="383"/>
      <c r="H16" s="382">
        <f t="shared" ref="H16" si="8">H6+H15</f>
        <v>0</v>
      </c>
      <c r="I16" s="383"/>
      <c r="J16" s="382">
        <f t="shared" ref="J16" si="9">J6+J15</f>
        <v>0</v>
      </c>
      <c r="K16" s="383"/>
      <c r="L16" s="363">
        <f t="shared" ref="L16" si="10">L6+L15</f>
        <v>22709.89</v>
      </c>
      <c r="M16" s="364"/>
      <c r="N16" s="363">
        <f t="shared" ref="N16" si="11">N6+N15</f>
        <v>20675</v>
      </c>
      <c r="O16" s="364"/>
      <c r="P16" s="199" t="e">
        <f t="shared" si="5"/>
        <v>#DIV/0!</v>
      </c>
      <c r="Q16" s="199" t="e">
        <f t="shared" si="6"/>
        <v>#DIV/0!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386" t="s">
        <v>1</v>
      </c>
      <c r="B18" s="355" t="s">
        <v>2</v>
      </c>
      <c r="C18" s="356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356" t="s">
        <v>5</v>
      </c>
      <c r="M18" s="297"/>
      <c r="N18" s="297"/>
      <c r="O18" s="297"/>
      <c r="P18" s="297"/>
      <c r="Q18" s="367"/>
      <c r="R18" s="297"/>
      <c r="S18" s="297"/>
    </row>
    <row r="19" spans="1:19" ht="15.75">
      <c r="A19" s="387"/>
      <c r="B19" s="357"/>
      <c r="C19" s="358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358"/>
      <c r="M19" s="297"/>
      <c r="N19" s="297"/>
      <c r="O19" s="297"/>
      <c r="P19" s="297"/>
      <c r="Q19" s="367"/>
      <c r="R19" s="297"/>
      <c r="S19" s="297"/>
    </row>
    <row r="20" spans="1:19" ht="15.75">
      <c r="A20" s="388"/>
      <c r="B20" s="359"/>
      <c r="C20" s="360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298" t="s">
        <v>40</v>
      </c>
      <c r="M20" s="297"/>
      <c r="N20" s="26"/>
      <c r="O20" s="26"/>
      <c r="P20" s="26"/>
      <c r="Q20" s="25"/>
      <c r="R20" s="297"/>
      <c r="S20" s="297"/>
    </row>
    <row r="21" spans="1:19" ht="15.75">
      <c r="A21" s="15" t="s">
        <v>19</v>
      </c>
      <c r="B21" s="343" t="s">
        <v>41</v>
      </c>
      <c r="C21" s="344"/>
      <c r="D21" s="348"/>
      <c r="E21" s="349"/>
      <c r="F21" s="350"/>
      <c r="G21" s="351"/>
      <c r="H21" s="350"/>
      <c r="I21" s="351"/>
      <c r="J21" s="334"/>
      <c r="K21" s="335"/>
      <c r="L21" s="203" t="e">
        <f>(J21/H21-1)*100</f>
        <v>#DIV/0!</v>
      </c>
      <c r="M21" s="297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/>
      <c r="E22" s="349"/>
      <c r="F22" s="350"/>
      <c r="G22" s="351"/>
      <c r="H22" s="350"/>
      <c r="I22" s="351"/>
      <c r="J22" s="334"/>
      <c r="K22" s="335"/>
      <c r="L22" s="203" t="e">
        <f t="shared" ref="L22:L26" si="12">(J22/H22-1)*100</f>
        <v>#DIV/0!</v>
      </c>
      <c r="M22" s="297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/>
      <c r="E23" s="349"/>
      <c r="F23" s="350"/>
      <c r="G23" s="351"/>
      <c r="H23" s="350"/>
      <c r="I23" s="351"/>
      <c r="J23" s="334"/>
      <c r="K23" s="335"/>
      <c r="L23" s="203" t="e">
        <f t="shared" si="12"/>
        <v>#DIV/0!</v>
      </c>
      <c r="M23" s="297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/>
      <c r="E24" s="349"/>
      <c r="F24" s="350"/>
      <c r="G24" s="351"/>
      <c r="H24" s="350"/>
      <c r="I24" s="351"/>
      <c r="J24" s="334"/>
      <c r="K24" s="335"/>
      <c r="L24" s="203" t="e">
        <f t="shared" si="12"/>
        <v>#DIV/0!</v>
      </c>
      <c r="M24" s="297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/>
      <c r="E25" s="349"/>
      <c r="F25" s="350"/>
      <c r="G25" s="351"/>
      <c r="H25" s="350"/>
      <c r="I25" s="351"/>
      <c r="J25" s="334"/>
      <c r="K25" s="335"/>
      <c r="L25" s="203" t="e">
        <f t="shared" si="12"/>
        <v>#DIV/0!</v>
      </c>
      <c r="M25" s="297"/>
      <c r="N25" s="25"/>
      <c r="O25" s="25"/>
      <c r="P25" s="25"/>
      <c r="Q25" s="28"/>
      <c r="R25" s="7"/>
      <c r="S25" s="8"/>
    </row>
    <row r="26" spans="1:19" ht="15.75">
      <c r="A26" s="352" t="s">
        <v>48</v>
      </c>
      <c r="B26" s="353"/>
      <c r="C26" s="354"/>
      <c r="D26" s="345">
        <f>SUM(D21:E25)</f>
        <v>0</v>
      </c>
      <c r="E26" s="346"/>
      <c r="F26" s="345">
        <f t="shared" ref="F26" si="13">SUM(F21:G25)</f>
        <v>0</v>
      </c>
      <c r="G26" s="346"/>
      <c r="H26" s="345">
        <f t="shared" ref="H26" si="14">SUM(H21:I25)</f>
        <v>0</v>
      </c>
      <c r="I26" s="346"/>
      <c r="J26" s="345">
        <f t="shared" ref="J26" si="15">SUM(J21:K25)</f>
        <v>0</v>
      </c>
      <c r="K26" s="346"/>
      <c r="L26" s="203" t="e">
        <f t="shared" si="12"/>
        <v>#DIV/0!</v>
      </c>
      <c r="M26" s="297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336" t="s">
        <v>64</v>
      </c>
      <c r="B28" s="337"/>
      <c r="C28" s="338"/>
      <c r="D28" s="206" t="s">
        <v>50</v>
      </c>
      <c r="E28" s="206" t="s">
        <v>51</v>
      </c>
      <c r="F28" s="206" t="s">
        <v>52</v>
      </c>
      <c r="G28" s="206" t="s">
        <v>53</v>
      </c>
      <c r="H28" s="206" t="s">
        <v>54</v>
      </c>
      <c r="I28" s="206" t="s">
        <v>55</v>
      </c>
      <c r="J28" s="206" t="s">
        <v>56</v>
      </c>
      <c r="K28" s="206" t="s">
        <v>57</v>
      </c>
      <c r="L28" s="206" t="s">
        <v>58</v>
      </c>
      <c r="M28" s="206" t="s">
        <v>59</v>
      </c>
      <c r="N28" s="206" t="s">
        <v>60</v>
      </c>
      <c r="O28" s="206" t="s">
        <v>61</v>
      </c>
      <c r="P28" s="207" t="s">
        <v>62</v>
      </c>
      <c r="Q28" s="17"/>
      <c r="R28" s="22"/>
      <c r="S28" s="1"/>
    </row>
    <row r="29" spans="1:19" ht="18">
      <c r="A29" s="339"/>
      <c r="B29" s="340"/>
      <c r="C29" s="341"/>
      <c r="D29" s="143"/>
      <c r="E29" s="143"/>
      <c r="F29" s="143"/>
      <c r="G29" s="143"/>
      <c r="H29" s="143"/>
      <c r="I29" s="143"/>
      <c r="J29" s="143"/>
      <c r="K29" s="143"/>
      <c r="L29" s="143"/>
      <c r="M29" s="144"/>
      <c r="N29" s="144"/>
      <c r="O29" s="143"/>
      <c r="P29" s="208">
        <f>SUM(D29:O29)</f>
        <v>0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>
      <c r="A31" s="336" t="s">
        <v>282</v>
      </c>
      <c r="B31" s="337"/>
      <c r="C31" s="338"/>
      <c r="D31" s="206" t="s">
        <v>50</v>
      </c>
      <c r="E31" s="206" t="s">
        <v>51</v>
      </c>
      <c r="F31" s="206" t="s">
        <v>52</v>
      </c>
      <c r="G31" s="206" t="s">
        <v>53</v>
      </c>
      <c r="H31" s="206" t="s">
        <v>54</v>
      </c>
      <c r="I31" s="206" t="s">
        <v>55</v>
      </c>
      <c r="J31" s="206" t="s">
        <v>56</v>
      </c>
      <c r="K31" s="206" t="s">
        <v>57</v>
      </c>
      <c r="L31" s="206" t="s">
        <v>58</v>
      </c>
      <c r="M31" s="206" t="s">
        <v>59</v>
      </c>
      <c r="N31" s="206" t="s">
        <v>60</v>
      </c>
      <c r="O31" s="206" t="s">
        <v>61</v>
      </c>
      <c r="P31" s="207" t="s">
        <v>62</v>
      </c>
      <c r="Q31" s="17"/>
      <c r="R31" s="22"/>
      <c r="S31" s="1"/>
    </row>
    <row r="32" spans="1:19" ht="18">
      <c r="A32" s="339"/>
      <c r="B32" s="340"/>
      <c r="C32" s="341"/>
      <c r="D32" s="143"/>
      <c r="E32" s="143"/>
      <c r="F32" s="143"/>
      <c r="G32" s="143"/>
      <c r="H32" s="143"/>
      <c r="I32" s="143"/>
      <c r="J32" s="143"/>
      <c r="K32" s="143"/>
      <c r="L32" s="143"/>
      <c r="M32" s="144"/>
      <c r="N32" s="144"/>
      <c r="O32" s="143"/>
      <c r="P32" s="208">
        <f>SUM(D32:O32)</f>
        <v>0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336" t="s">
        <v>283</v>
      </c>
      <c r="B34" s="337"/>
      <c r="C34" s="338"/>
      <c r="D34" s="204" t="s">
        <v>50</v>
      </c>
      <c r="E34" s="204" t="s">
        <v>51</v>
      </c>
      <c r="F34" s="204" t="s">
        <v>52</v>
      </c>
      <c r="G34" s="204" t="s">
        <v>53</v>
      </c>
      <c r="H34" s="204" t="s">
        <v>54</v>
      </c>
      <c r="I34" s="204" t="s">
        <v>55</v>
      </c>
      <c r="J34" s="204" t="s">
        <v>56</v>
      </c>
      <c r="K34" s="204" t="s">
        <v>57</v>
      </c>
      <c r="L34" s="204" t="s">
        <v>58</v>
      </c>
      <c r="M34" s="204" t="s">
        <v>59</v>
      </c>
      <c r="N34" s="204" t="s">
        <v>60</v>
      </c>
      <c r="O34" s="204" t="s">
        <v>61</v>
      </c>
      <c r="P34" s="205" t="s">
        <v>62</v>
      </c>
      <c r="Q34" s="17"/>
      <c r="R34" s="1"/>
      <c r="S34" s="24"/>
    </row>
    <row r="35" spans="1:19" ht="15.75">
      <c r="A35" s="339"/>
      <c r="B35" s="340"/>
      <c r="C35" s="341"/>
      <c r="D35" s="158">
        <f>'جدول رقم(1)2013'!C12</f>
        <v>0</v>
      </c>
      <c r="E35" s="158">
        <f>'جدول رقم(1)2013'!D12</f>
        <v>4</v>
      </c>
      <c r="F35" s="158">
        <f>'جدول رقم(1)2013'!E12</f>
        <v>0</v>
      </c>
      <c r="G35" s="158">
        <f>'جدول رقم(1)2013'!F12</f>
        <v>0</v>
      </c>
      <c r="H35" s="158">
        <f>'جدول رقم(1)2013'!G12</f>
        <v>8</v>
      </c>
      <c r="I35" s="158">
        <f>'جدول رقم(1)2013'!H12</f>
        <v>9</v>
      </c>
      <c r="J35" s="158">
        <f>'جدول رقم(1)2013'!I12</f>
        <v>11</v>
      </c>
      <c r="K35" s="158">
        <f>'جدول رقم(1)2013'!J12</f>
        <v>12</v>
      </c>
      <c r="L35" s="158">
        <f>'جدول رقم(1)2013'!K12</f>
        <v>24</v>
      </c>
      <c r="M35" s="158">
        <f>'جدول رقم(1)2013'!L12</f>
        <v>14</v>
      </c>
      <c r="N35" s="158">
        <f>'جدول رقم(1)2013'!M12</f>
        <v>28</v>
      </c>
      <c r="O35" s="158">
        <f>'جدول رقم(1)2013'!N12</f>
        <v>0</v>
      </c>
      <c r="P35" s="209">
        <f>SUM(D35:O35)</f>
        <v>110</v>
      </c>
      <c r="Q35" s="31">
        <v>26</v>
      </c>
      <c r="R35" s="1"/>
      <c r="S35" s="24"/>
    </row>
  </sheetData>
  <sheetProtection password="CC06" sheet="1" objects="1" scenarios="1"/>
  <mergeCells count="142">
    <mergeCell ref="P3:Q4"/>
    <mergeCell ref="D4:E4"/>
    <mergeCell ref="F4:G4"/>
    <mergeCell ref="H4:I4"/>
    <mergeCell ref="J4:K4"/>
    <mergeCell ref="L4:M4"/>
    <mergeCell ref="N4:O4"/>
    <mergeCell ref="A1:D1"/>
    <mergeCell ref="E1:S1"/>
    <mergeCell ref="A2:B2"/>
    <mergeCell ref="E2:S2"/>
    <mergeCell ref="A3:A5"/>
    <mergeCell ref="B3:B5"/>
    <mergeCell ref="D3:E3"/>
    <mergeCell ref="F3:G3"/>
    <mergeCell ref="H3:K3"/>
    <mergeCell ref="L3:O3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9" orientation="landscape" r:id="rId1"/>
  <colBreaks count="1" manualBreakCount="1">
    <brk id="17" max="1048575" man="1"/>
  </colBreaks>
</worksheet>
</file>

<file path=xl/worksheets/sheet80.xml><?xml version="1.0" encoding="utf-8"?>
<worksheet xmlns="http://schemas.openxmlformats.org/spreadsheetml/2006/main" xmlns:r="http://schemas.openxmlformats.org/officeDocument/2006/relationships">
  <sheetPr>
    <tabColor rgb="FFFF0000"/>
  </sheetPr>
  <dimension ref="A1:P94"/>
  <sheetViews>
    <sheetView rightToLeft="1" topLeftCell="C64" zoomScaleNormal="100" workbookViewId="0">
      <selection activeCell="C64" sqref="A1:XFD1048576"/>
    </sheetView>
  </sheetViews>
  <sheetFormatPr defaultRowHeight="17.100000000000001" customHeight="1"/>
  <cols>
    <col min="1" max="1" width="4" style="45" customWidth="1"/>
    <col min="2" max="2" width="27.75" style="44" customWidth="1"/>
    <col min="3" max="4" width="10.875" style="56" customWidth="1"/>
    <col min="5" max="5" width="10" style="56" customWidth="1"/>
    <col min="6" max="6" width="9.875" style="56" customWidth="1"/>
    <col min="7" max="7" width="10.125" style="56" customWidth="1"/>
    <col min="8" max="8" width="10.25" style="56" customWidth="1"/>
    <col min="9" max="9" width="10.5" style="56" customWidth="1"/>
    <col min="10" max="10" width="9.75" style="56" customWidth="1"/>
    <col min="11" max="11" width="10" style="56" customWidth="1"/>
    <col min="12" max="12" width="11.25" style="56" customWidth="1"/>
    <col min="13" max="13" width="11.375" style="56" customWidth="1"/>
    <col min="14" max="14" width="10.75" style="56" customWidth="1"/>
    <col min="15" max="15" width="12.75" style="56" customWidth="1"/>
    <col min="16" max="16384" width="9" style="44"/>
  </cols>
  <sheetData>
    <row r="1" spans="1:15" ht="17.100000000000001" customHeight="1">
      <c r="A1" s="466"/>
      <c r="B1" s="466"/>
      <c r="C1" s="55"/>
    </row>
    <row r="2" spans="1:15" ht="17.100000000000001" customHeight="1">
      <c r="A2" s="467" t="s">
        <v>271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</row>
    <row r="3" spans="1:15" ht="17.100000000000001" customHeight="1">
      <c r="N3" s="480" t="s">
        <v>66</v>
      </c>
      <c r="O3" s="480"/>
    </row>
    <row r="4" spans="1:15" ht="17.100000000000001" customHeight="1">
      <c r="A4" s="462" t="s">
        <v>1</v>
      </c>
      <c r="B4" s="469" t="s">
        <v>67</v>
      </c>
      <c r="C4" s="293" t="s">
        <v>68</v>
      </c>
      <c r="D4" s="293" t="s">
        <v>69</v>
      </c>
      <c r="E4" s="476" t="s">
        <v>70</v>
      </c>
      <c r="F4" s="476" t="s">
        <v>71</v>
      </c>
      <c r="G4" s="476" t="s">
        <v>72</v>
      </c>
      <c r="H4" s="293" t="s">
        <v>73</v>
      </c>
      <c r="I4" s="293" t="s">
        <v>74</v>
      </c>
      <c r="J4" s="293" t="s">
        <v>75</v>
      </c>
      <c r="K4" s="293" t="s">
        <v>76</v>
      </c>
      <c r="L4" s="295" t="s">
        <v>77</v>
      </c>
      <c r="M4" s="295" t="s">
        <v>78</v>
      </c>
      <c r="N4" s="295" t="s">
        <v>79</v>
      </c>
      <c r="O4" s="478" t="s">
        <v>80</v>
      </c>
    </row>
    <row r="5" spans="1:15" ht="17.100000000000001" customHeight="1">
      <c r="A5" s="463"/>
      <c r="B5" s="470"/>
      <c r="C5" s="72" t="s">
        <v>81</v>
      </c>
      <c r="D5" s="294" t="s">
        <v>82</v>
      </c>
      <c r="E5" s="477"/>
      <c r="F5" s="477"/>
      <c r="G5" s="477"/>
      <c r="H5" s="294" t="s">
        <v>83</v>
      </c>
      <c r="I5" s="294" t="s">
        <v>84</v>
      </c>
      <c r="J5" s="294" t="s">
        <v>85</v>
      </c>
      <c r="K5" s="294" t="s">
        <v>86</v>
      </c>
      <c r="L5" s="296" t="s">
        <v>87</v>
      </c>
      <c r="M5" s="303" t="s">
        <v>309</v>
      </c>
      <c r="N5" s="296" t="s">
        <v>89</v>
      </c>
      <c r="O5" s="479"/>
    </row>
    <row r="6" spans="1:15" ht="17.100000000000001" customHeight="1">
      <c r="A6" s="57">
        <v>1</v>
      </c>
      <c r="B6" s="58" t="s">
        <v>90</v>
      </c>
      <c r="C6" s="73">
        <f t="shared" ref="C6:K6" si="0">SUM(C7:C12)</f>
        <v>215628.97899999999</v>
      </c>
      <c r="D6" s="73">
        <f t="shared" si="0"/>
        <v>193428.5</v>
      </c>
      <c r="E6" s="73">
        <f t="shared" si="0"/>
        <v>0</v>
      </c>
      <c r="F6" s="73">
        <f t="shared" si="0"/>
        <v>0</v>
      </c>
      <c r="G6" s="73">
        <f t="shared" si="0"/>
        <v>657.23699999999997</v>
      </c>
      <c r="H6" s="73">
        <f t="shared" si="0"/>
        <v>3000</v>
      </c>
      <c r="I6" s="73">
        <f t="shared" si="0"/>
        <v>107925</v>
      </c>
      <c r="J6" s="73">
        <f t="shared" si="0"/>
        <v>28903</v>
      </c>
      <c r="K6" s="73">
        <f t="shared" si="0"/>
        <v>0</v>
      </c>
      <c r="L6" s="59">
        <f>D6+E6+F6+G6+H6+I6+J6+K6</f>
        <v>333913.73699999996</v>
      </c>
      <c r="M6" s="59">
        <f>C6+D6+E6+F6+G6+H6+I6+J6+K6</f>
        <v>549542.71600000001</v>
      </c>
      <c r="N6" s="59">
        <f>SUM(N7:N12)</f>
        <v>6370</v>
      </c>
      <c r="O6" s="59">
        <f t="shared" ref="O6:O42" si="1">M6+N6</f>
        <v>555912.71600000001</v>
      </c>
    </row>
    <row r="7" spans="1:15" ht="17.100000000000001" customHeight="1">
      <c r="A7" s="457"/>
      <c r="B7" s="60" t="s">
        <v>91</v>
      </c>
      <c r="C7" s="74">
        <v>103250</v>
      </c>
      <c r="D7" s="74">
        <v>152618</v>
      </c>
      <c r="E7" s="76"/>
      <c r="F7" s="76"/>
      <c r="G7" s="74">
        <v>634</v>
      </c>
      <c r="H7" s="74">
        <v>3000</v>
      </c>
      <c r="I7" s="74">
        <v>6540</v>
      </c>
      <c r="J7" s="74">
        <v>16900</v>
      </c>
      <c r="K7" s="76"/>
      <c r="L7" s="59">
        <f t="shared" ref="L7:L42" si="2">D7+E7+F7+G7+H7+I7+J7+K7</f>
        <v>179692</v>
      </c>
      <c r="M7" s="59">
        <f t="shared" ref="M7:M42" si="3">C7+D7+E7+F7+G7+H7+I7+J7+K7</f>
        <v>282942</v>
      </c>
      <c r="N7" s="61"/>
      <c r="O7" s="59">
        <f t="shared" si="1"/>
        <v>282942</v>
      </c>
    </row>
    <row r="8" spans="1:15" ht="17.100000000000001" customHeight="1">
      <c r="A8" s="458"/>
      <c r="B8" s="60" t="s">
        <v>92</v>
      </c>
      <c r="C8" s="74">
        <v>15807.315000000001</v>
      </c>
      <c r="D8" s="74">
        <v>900</v>
      </c>
      <c r="E8" s="76"/>
      <c r="F8" s="76"/>
      <c r="G8" s="76"/>
      <c r="H8" s="76"/>
      <c r="I8" s="76"/>
      <c r="J8" s="74">
        <v>544</v>
      </c>
      <c r="K8" s="76"/>
      <c r="L8" s="59">
        <f t="shared" si="2"/>
        <v>1444</v>
      </c>
      <c r="M8" s="59">
        <f t="shared" si="3"/>
        <v>17251.315000000002</v>
      </c>
      <c r="N8" s="61"/>
      <c r="O8" s="59">
        <f t="shared" si="1"/>
        <v>17251.315000000002</v>
      </c>
    </row>
    <row r="9" spans="1:15" ht="17.100000000000001" customHeight="1">
      <c r="A9" s="458"/>
      <c r="B9" s="60" t="s">
        <v>93</v>
      </c>
      <c r="C9" s="74">
        <v>17294.849999999999</v>
      </c>
      <c r="D9" s="74">
        <v>2807</v>
      </c>
      <c r="E9" s="76"/>
      <c r="F9" s="76"/>
      <c r="G9" s="76"/>
      <c r="H9" s="76"/>
      <c r="I9" s="74">
        <v>100935</v>
      </c>
      <c r="J9" s="74">
        <v>149</v>
      </c>
      <c r="K9" s="76"/>
      <c r="L9" s="59">
        <f t="shared" si="2"/>
        <v>103891</v>
      </c>
      <c r="M9" s="59">
        <f t="shared" si="3"/>
        <v>121185.85</v>
      </c>
      <c r="N9" s="61"/>
      <c r="O9" s="59">
        <f t="shared" si="1"/>
        <v>121185.85</v>
      </c>
    </row>
    <row r="10" spans="1:15" ht="17.100000000000001" customHeight="1">
      <c r="A10" s="458"/>
      <c r="B10" s="60" t="s">
        <v>94</v>
      </c>
      <c r="C10" s="74">
        <v>1095.1559999999999</v>
      </c>
      <c r="D10" s="74">
        <v>383</v>
      </c>
      <c r="E10" s="76"/>
      <c r="F10" s="76"/>
      <c r="G10" s="76"/>
      <c r="H10" s="76"/>
      <c r="I10" s="74">
        <v>1.5</v>
      </c>
      <c r="J10" s="74">
        <v>173.75</v>
      </c>
      <c r="K10" s="76"/>
      <c r="L10" s="59">
        <f t="shared" si="2"/>
        <v>558.25</v>
      </c>
      <c r="M10" s="59">
        <f t="shared" si="3"/>
        <v>1653.4059999999999</v>
      </c>
      <c r="N10" s="61"/>
      <c r="O10" s="59">
        <f t="shared" si="1"/>
        <v>1653.4059999999999</v>
      </c>
    </row>
    <row r="11" spans="1:15" ht="17.100000000000001" customHeight="1">
      <c r="A11" s="458"/>
      <c r="B11" s="60" t="s">
        <v>95</v>
      </c>
      <c r="C11" s="74">
        <v>46753.658000000003</v>
      </c>
      <c r="D11" s="74">
        <v>18665.5</v>
      </c>
      <c r="E11" s="76"/>
      <c r="F11" s="76"/>
      <c r="G11" s="76">
        <v>23.236999999999998</v>
      </c>
      <c r="H11" s="76"/>
      <c r="I11" s="74">
        <v>198.5</v>
      </c>
      <c r="J11" s="74">
        <v>1986.25</v>
      </c>
      <c r="K11" s="76"/>
      <c r="L11" s="59">
        <f t="shared" si="2"/>
        <v>20873.487000000001</v>
      </c>
      <c r="M11" s="59">
        <f t="shared" si="3"/>
        <v>67627.145000000004</v>
      </c>
      <c r="N11" s="61">
        <v>3500</v>
      </c>
      <c r="O11" s="59">
        <f t="shared" si="1"/>
        <v>71127.145000000004</v>
      </c>
    </row>
    <row r="12" spans="1:15" ht="17.100000000000001" customHeight="1">
      <c r="A12" s="459"/>
      <c r="B12" s="60" t="s">
        <v>96</v>
      </c>
      <c r="C12" s="74">
        <v>31428</v>
      </c>
      <c r="D12" s="74">
        <v>18055</v>
      </c>
      <c r="E12" s="76"/>
      <c r="F12" s="76"/>
      <c r="G12" s="76"/>
      <c r="H12" s="76"/>
      <c r="I12" s="74">
        <v>250</v>
      </c>
      <c r="J12" s="74">
        <v>9150</v>
      </c>
      <c r="K12" s="76"/>
      <c r="L12" s="59">
        <f t="shared" si="2"/>
        <v>27455</v>
      </c>
      <c r="M12" s="59">
        <f t="shared" si="3"/>
        <v>58883</v>
      </c>
      <c r="N12" s="61">
        <v>2870</v>
      </c>
      <c r="O12" s="59">
        <f t="shared" si="1"/>
        <v>61753</v>
      </c>
    </row>
    <row r="13" spans="1:15" ht="17.100000000000001" customHeight="1">
      <c r="A13" s="62">
        <v>2</v>
      </c>
      <c r="B13" s="58" t="s">
        <v>97</v>
      </c>
      <c r="C13" s="73">
        <f t="shared" ref="C13:K13" si="4">C14+C15</f>
        <v>78204.006999999998</v>
      </c>
      <c r="D13" s="73">
        <f t="shared" si="4"/>
        <v>23024.21</v>
      </c>
      <c r="E13" s="73">
        <f t="shared" si="4"/>
        <v>0</v>
      </c>
      <c r="F13" s="73">
        <f t="shared" si="4"/>
        <v>0</v>
      </c>
      <c r="G13" s="73">
        <f t="shared" si="4"/>
        <v>7.1219999999999999</v>
      </c>
      <c r="H13" s="73">
        <f t="shared" si="4"/>
        <v>3000</v>
      </c>
      <c r="I13" s="73">
        <f t="shared" si="4"/>
        <v>552.1</v>
      </c>
      <c r="J13" s="73">
        <f t="shared" si="4"/>
        <v>2306</v>
      </c>
      <c r="K13" s="73">
        <f t="shared" si="4"/>
        <v>0</v>
      </c>
      <c r="L13" s="59">
        <f t="shared" si="2"/>
        <v>28889.431999999997</v>
      </c>
      <c r="M13" s="59">
        <f t="shared" si="3"/>
        <v>107093.43900000001</v>
      </c>
      <c r="N13" s="59">
        <f>N14+N15</f>
        <v>11062.1</v>
      </c>
      <c r="O13" s="59">
        <f t="shared" si="1"/>
        <v>118155.53900000002</v>
      </c>
    </row>
    <row r="14" spans="1:15" ht="17.100000000000001" customHeight="1">
      <c r="A14" s="62"/>
      <c r="B14" s="60" t="s">
        <v>98</v>
      </c>
      <c r="C14" s="74">
        <v>75204.054000000004</v>
      </c>
      <c r="D14" s="74">
        <v>22571</v>
      </c>
      <c r="E14" s="76"/>
      <c r="F14" s="76"/>
      <c r="G14" s="76"/>
      <c r="H14" s="74">
        <v>3000</v>
      </c>
      <c r="I14" s="74">
        <v>545.6</v>
      </c>
      <c r="J14" s="74">
        <v>2264</v>
      </c>
      <c r="K14" s="76"/>
      <c r="L14" s="59">
        <f t="shared" si="2"/>
        <v>28380.6</v>
      </c>
      <c r="M14" s="59">
        <f t="shared" si="3"/>
        <v>103584.65400000001</v>
      </c>
      <c r="N14" s="61">
        <v>9800</v>
      </c>
      <c r="O14" s="59">
        <f t="shared" si="1"/>
        <v>113384.65400000001</v>
      </c>
    </row>
    <row r="15" spans="1:15" ht="17.100000000000001" customHeight="1">
      <c r="A15" s="62"/>
      <c r="B15" s="60" t="s">
        <v>259</v>
      </c>
      <c r="C15" s="74">
        <v>2999.953</v>
      </c>
      <c r="D15" s="74">
        <v>453.21</v>
      </c>
      <c r="E15" s="76"/>
      <c r="F15" s="76"/>
      <c r="G15" s="76">
        <v>7.1219999999999999</v>
      </c>
      <c r="H15" s="76"/>
      <c r="I15" s="74">
        <v>6.5</v>
      </c>
      <c r="J15" s="74">
        <v>42</v>
      </c>
      <c r="K15" s="76"/>
      <c r="L15" s="59">
        <f t="shared" si="2"/>
        <v>508.83199999999999</v>
      </c>
      <c r="M15" s="59">
        <f t="shared" si="3"/>
        <v>3508.7849999999999</v>
      </c>
      <c r="N15" s="61">
        <v>1262.0999999999999</v>
      </c>
      <c r="O15" s="59">
        <f t="shared" si="1"/>
        <v>4770.8850000000002</v>
      </c>
    </row>
    <row r="16" spans="1:15" ht="17.100000000000001" customHeight="1">
      <c r="A16" s="57">
        <v>3</v>
      </c>
      <c r="B16" s="58" t="s">
        <v>260</v>
      </c>
      <c r="C16" s="272">
        <f t="shared" ref="C16:K16" si="5">SUM(C17:C38)</f>
        <v>919095.92900000012</v>
      </c>
      <c r="D16" s="272">
        <f t="shared" si="5"/>
        <v>252719.91299999997</v>
      </c>
      <c r="E16" s="272">
        <f t="shared" si="5"/>
        <v>0</v>
      </c>
      <c r="F16" s="272">
        <f t="shared" si="5"/>
        <v>0</v>
      </c>
      <c r="G16" s="272">
        <f t="shared" si="5"/>
        <v>388226.92099999997</v>
      </c>
      <c r="H16" s="272">
        <f t="shared" si="5"/>
        <v>459465.38099999999</v>
      </c>
      <c r="I16" s="272">
        <f t="shared" si="5"/>
        <v>742910.23399999994</v>
      </c>
      <c r="J16" s="272">
        <f t="shared" si="5"/>
        <v>52469.705999999998</v>
      </c>
      <c r="K16" s="272">
        <f t="shared" si="5"/>
        <v>0</v>
      </c>
      <c r="L16" s="273">
        <f t="shared" si="2"/>
        <v>1895792.1549999998</v>
      </c>
      <c r="M16" s="273">
        <f t="shared" si="3"/>
        <v>2814888.0840000003</v>
      </c>
      <c r="N16" s="273">
        <f>SUM(N17:N38)</f>
        <v>280210</v>
      </c>
      <c r="O16" s="273">
        <f t="shared" si="1"/>
        <v>3095098.0840000003</v>
      </c>
    </row>
    <row r="17" spans="1:15" ht="17.100000000000001" customHeight="1">
      <c r="A17" s="457"/>
      <c r="B17" s="60" t="s">
        <v>100</v>
      </c>
      <c r="C17" s="74">
        <v>36625</v>
      </c>
      <c r="D17" s="74">
        <v>25024.374</v>
      </c>
      <c r="E17" s="274"/>
      <c r="F17" s="274"/>
      <c r="G17" s="274">
        <v>925.51099999999997</v>
      </c>
      <c r="H17" s="274"/>
      <c r="I17" s="74">
        <v>350</v>
      </c>
      <c r="J17" s="74">
        <v>6575</v>
      </c>
      <c r="K17" s="274"/>
      <c r="L17" s="273">
        <f t="shared" si="2"/>
        <v>32874.884999999995</v>
      </c>
      <c r="M17" s="273">
        <f t="shared" si="3"/>
        <v>69499.884999999995</v>
      </c>
      <c r="N17" s="275">
        <v>11550</v>
      </c>
      <c r="O17" s="273">
        <f>M17+N17</f>
        <v>81049.884999999995</v>
      </c>
    </row>
    <row r="18" spans="1:15" ht="17.100000000000001" customHeight="1">
      <c r="A18" s="458"/>
      <c r="B18" s="60" t="s">
        <v>101</v>
      </c>
      <c r="C18" s="74">
        <v>152413.69200000001</v>
      </c>
      <c r="D18" s="74">
        <v>27922.715</v>
      </c>
      <c r="E18" s="274"/>
      <c r="F18" s="274"/>
      <c r="G18" s="274"/>
      <c r="H18" s="274">
        <v>457384.78100000002</v>
      </c>
      <c r="I18" s="74">
        <v>173430.17300000001</v>
      </c>
      <c r="J18" s="74">
        <v>4184.6319999999996</v>
      </c>
      <c r="K18" s="274"/>
      <c r="L18" s="273">
        <f t="shared" si="2"/>
        <v>662922.30099999998</v>
      </c>
      <c r="M18" s="273">
        <f t="shared" si="3"/>
        <v>815335.99300000002</v>
      </c>
      <c r="N18" s="275">
        <v>39900</v>
      </c>
      <c r="O18" s="273">
        <f t="shared" si="1"/>
        <v>855235.99300000002</v>
      </c>
    </row>
    <row r="19" spans="1:15" ht="17.100000000000001" customHeight="1">
      <c r="A19" s="458"/>
      <c r="B19" s="60" t="s">
        <v>290</v>
      </c>
      <c r="C19" s="74">
        <v>3763.5120000000002</v>
      </c>
      <c r="D19" s="74">
        <v>803.74099999999999</v>
      </c>
      <c r="E19" s="274"/>
      <c r="F19" s="274"/>
      <c r="G19" s="274"/>
      <c r="H19" s="274"/>
      <c r="I19" s="74">
        <v>49.655000000000001</v>
      </c>
      <c r="J19" s="74">
        <v>297.75700000000001</v>
      </c>
      <c r="K19" s="274"/>
      <c r="L19" s="273">
        <f t="shared" si="2"/>
        <v>1151.153</v>
      </c>
      <c r="M19" s="273">
        <f t="shared" si="3"/>
        <v>4914.665</v>
      </c>
      <c r="N19" s="275"/>
      <c r="O19" s="273">
        <f t="shared" si="1"/>
        <v>4914.665</v>
      </c>
    </row>
    <row r="20" spans="1:15" ht="17.100000000000001" customHeight="1">
      <c r="A20" s="458"/>
      <c r="B20" s="60" t="s">
        <v>291</v>
      </c>
      <c r="C20" s="74">
        <v>4137.1310000000003</v>
      </c>
      <c r="D20" s="74">
        <v>2255.953</v>
      </c>
      <c r="E20" s="274"/>
      <c r="F20" s="274"/>
      <c r="G20" s="274"/>
      <c r="H20" s="274"/>
      <c r="I20" s="74">
        <v>198.62</v>
      </c>
      <c r="J20" s="74">
        <v>1244.1020000000001</v>
      </c>
      <c r="K20" s="274"/>
      <c r="L20" s="273">
        <f t="shared" si="2"/>
        <v>3698.6750000000002</v>
      </c>
      <c r="M20" s="273">
        <f t="shared" si="3"/>
        <v>7835.8060000000005</v>
      </c>
      <c r="N20" s="275"/>
      <c r="O20" s="273">
        <f t="shared" si="1"/>
        <v>7835.8060000000005</v>
      </c>
    </row>
    <row r="21" spans="1:15" ht="17.100000000000001" customHeight="1">
      <c r="A21" s="458"/>
      <c r="B21" s="60" t="s">
        <v>292</v>
      </c>
      <c r="C21" s="74">
        <v>3613.32</v>
      </c>
      <c r="D21" s="74">
        <v>2244.7249999999999</v>
      </c>
      <c r="E21" s="274"/>
      <c r="F21" s="274"/>
      <c r="G21" s="274"/>
      <c r="H21" s="274"/>
      <c r="I21" s="74">
        <v>496.55200000000002</v>
      </c>
      <c r="J21" s="74">
        <v>273.50900000000001</v>
      </c>
      <c r="K21" s="274"/>
      <c r="L21" s="273">
        <f t="shared" si="2"/>
        <v>3014.7860000000001</v>
      </c>
      <c r="M21" s="273">
        <f t="shared" si="3"/>
        <v>6628.1059999999998</v>
      </c>
      <c r="N21" s="275"/>
      <c r="O21" s="273">
        <f t="shared" si="1"/>
        <v>6628.1059999999998</v>
      </c>
    </row>
    <row r="22" spans="1:15" ht="17.100000000000001" customHeight="1">
      <c r="A22" s="458"/>
      <c r="B22" s="60" t="s">
        <v>102</v>
      </c>
      <c r="C22" s="74">
        <v>8474.36</v>
      </c>
      <c r="D22" s="74">
        <v>1695.835</v>
      </c>
      <c r="E22" s="274"/>
      <c r="F22" s="274"/>
      <c r="G22" s="274"/>
      <c r="H22" s="274"/>
      <c r="I22" s="74">
        <v>30.15</v>
      </c>
      <c r="J22" s="74">
        <v>179.524</v>
      </c>
      <c r="K22" s="274"/>
      <c r="L22" s="273">
        <f t="shared" si="2"/>
        <v>1905.509</v>
      </c>
      <c r="M22" s="273">
        <f t="shared" si="3"/>
        <v>10379.868999999999</v>
      </c>
      <c r="N22" s="275">
        <v>1050</v>
      </c>
      <c r="O22" s="273">
        <f t="shared" si="1"/>
        <v>11429.868999999999</v>
      </c>
    </row>
    <row r="23" spans="1:15" ht="17.100000000000001" customHeight="1">
      <c r="A23" s="458"/>
      <c r="B23" s="60" t="s">
        <v>103</v>
      </c>
      <c r="C23" s="74">
        <v>1099.0899999999999</v>
      </c>
      <c r="D23" s="74">
        <v>399.64400000000001</v>
      </c>
      <c r="E23" s="274"/>
      <c r="F23" s="274"/>
      <c r="G23" s="274"/>
      <c r="H23" s="274"/>
      <c r="I23" s="74">
        <v>1.25</v>
      </c>
      <c r="J23" s="74">
        <v>260</v>
      </c>
      <c r="K23" s="274"/>
      <c r="L23" s="273">
        <f t="shared" si="2"/>
        <v>660.89400000000001</v>
      </c>
      <c r="M23" s="273">
        <f t="shared" si="3"/>
        <v>1759.9839999999999</v>
      </c>
      <c r="N23" s="275">
        <v>910</v>
      </c>
      <c r="O23" s="273">
        <f t="shared" si="1"/>
        <v>2669.9839999999999</v>
      </c>
    </row>
    <row r="24" spans="1:15" ht="17.100000000000001" customHeight="1">
      <c r="A24" s="458"/>
      <c r="B24" s="60" t="s">
        <v>104</v>
      </c>
      <c r="C24" s="74">
        <v>50964.737000000001</v>
      </c>
      <c r="D24" s="74">
        <v>64568.205000000002</v>
      </c>
      <c r="E24" s="274"/>
      <c r="F24" s="274"/>
      <c r="G24" s="74">
        <v>387217.17</v>
      </c>
      <c r="H24" s="74">
        <v>452.5</v>
      </c>
      <c r="I24" s="74">
        <v>386.88</v>
      </c>
      <c r="J24" s="74">
        <v>1165.3699999999999</v>
      </c>
      <c r="K24" s="274"/>
      <c r="L24" s="273">
        <f t="shared" si="2"/>
        <v>453790.125</v>
      </c>
      <c r="M24" s="273">
        <f t="shared" si="3"/>
        <v>504754.86199999996</v>
      </c>
      <c r="N24" s="275">
        <v>59500</v>
      </c>
      <c r="O24" s="273">
        <f t="shared" si="1"/>
        <v>564254.86199999996</v>
      </c>
    </row>
    <row r="25" spans="1:15" ht="17.100000000000001" customHeight="1">
      <c r="A25" s="458"/>
      <c r="B25" s="60" t="s">
        <v>261</v>
      </c>
      <c r="C25" s="74">
        <v>1312.04</v>
      </c>
      <c r="D25" s="74">
        <v>217.499</v>
      </c>
      <c r="E25" s="274"/>
      <c r="F25" s="274"/>
      <c r="G25" s="274"/>
      <c r="H25" s="274"/>
      <c r="I25" s="74">
        <v>7.2359999999999998</v>
      </c>
      <c r="J25" s="74">
        <v>45.75</v>
      </c>
      <c r="K25" s="274"/>
      <c r="L25" s="273">
        <f t="shared" si="2"/>
        <v>270.48500000000001</v>
      </c>
      <c r="M25" s="273">
        <f t="shared" si="3"/>
        <v>1582.5250000000001</v>
      </c>
      <c r="N25" s="275"/>
      <c r="O25" s="273">
        <f t="shared" si="1"/>
        <v>1582.5250000000001</v>
      </c>
    </row>
    <row r="26" spans="1:15" ht="17.100000000000001" customHeight="1">
      <c r="A26" s="458"/>
      <c r="B26" s="60" t="s">
        <v>105</v>
      </c>
      <c r="C26" s="74">
        <v>152275.39300000001</v>
      </c>
      <c r="D26" s="74">
        <v>59000</v>
      </c>
      <c r="E26" s="274"/>
      <c r="F26" s="274"/>
      <c r="G26" s="274">
        <v>84.24</v>
      </c>
      <c r="H26" s="74">
        <v>1507.5</v>
      </c>
      <c r="I26" s="74">
        <v>273660.99599999998</v>
      </c>
      <c r="J26" s="74">
        <v>18226.733</v>
      </c>
      <c r="K26" s="274"/>
      <c r="L26" s="273">
        <f t="shared" si="2"/>
        <v>352479.46899999998</v>
      </c>
      <c r="M26" s="273">
        <f t="shared" si="3"/>
        <v>504754.86199999996</v>
      </c>
      <c r="N26" s="275">
        <v>59500</v>
      </c>
      <c r="O26" s="273">
        <f t="shared" si="1"/>
        <v>564254.86199999996</v>
      </c>
    </row>
    <row r="27" spans="1:15" ht="17.100000000000001" customHeight="1">
      <c r="A27" s="292"/>
      <c r="B27" s="60" t="s">
        <v>151</v>
      </c>
      <c r="C27" s="74">
        <v>2600.3290000000002</v>
      </c>
      <c r="D27" s="74">
        <v>521.30700000000002</v>
      </c>
      <c r="E27" s="274"/>
      <c r="F27" s="274"/>
      <c r="G27" s="274"/>
      <c r="H27" s="274"/>
      <c r="I27" s="74">
        <v>7</v>
      </c>
      <c r="J27" s="74">
        <v>18.718</v>
      </c>
      <c r="K27" s="274"/>
      <c r="L27" s="273">
        <f t="shared" si="2"/>
        <v>547.02499999999998</v>
      </c>
      <c r="M27" s="273">
        <f t="shared" si="3"/>
        <v>3147.3540000000003</v>
      </c>
      <c r="N27" s="275"/>
      <c r="O27" s="273">
        <f>M27+N27</f>
        <v>3147.3540000000003</v>
      </c>
    </row>
    <row r="28" spans="1:15" ht="17.100000000000001" customHeight="1">
      <c r="A28" s="292"/>
      <c r="B28" s="60" t="s">
        <v>262</v>
      </c>
      <c r="C28" s="74">
        <v>4253.1530000000002</v>
      </c>
      <c r="D28" s="74">
        <v>1447.778</v>
      </c>
      <c r="E28" s="274"/>
      <c r="F28" s="274"/>
      <c r="G28" s="274"/>
      <c r="H28" s="74">
        <v>120.6</v>
      </c>
      <c r="I28" s="74">
        <v>87.177000000000007</v>
      </c>
      <c r="J28" s="74">
        <v>214.5</v>
      </c>
      <c r="K28" s="274"/>
      <c r="L28" s="273">
        <f t="shared" si="2"/>
        <v>1870.0549999999998</v>
      </c>
      <c r="M28" s="273">
        <f t="shared" si="3"/>
        <v>6123.2080000000005</v>
      </c>
      <c r="N28" s="275">
        <v>15400</v>
      </c>
      <c r="O28" s="273">
        <f t="shared" si="1"/>
        <v>21523.207999999999</v>
      </c>
    </row>
    <row r="29" spans="1:15" ht="17.100000000000001" customHeight="1">
      <c r="A29" s="292"/>
      <c r="B29" s="60" t="s">
        <v>258</v>
      </c>
      <c r="C29" s="74">
        <v>1015.054</v>
      </c>
      <c r="D29" s="74">
        <v>198.94200000000001</v>
      </c>
      <c r="E29" s="274"/>
      <c r="F29" s="274"/>
      <c r="G29" s="274"/>
      <c r="H29" s="274"/>
      <c r="I29" s="74">
        <v>5</v>
      </c>
      <c r="J29" s="74">
        <v>12.5</v>
      </c>
      <c r="K29" s="274"/>
      <c r="L29" s="273">
        <f t="shared" si="2"/>
        <v>216.44200000000001</v>
      </c>
      <c r="M29" s="273">
        <f t="shared" si="3"/>
        <v>1231.4960000000001</v>
      </c>
      <c r="N29" s="275"/>
      <c r="O29" s="273">
        <f t="shared" si="1"/>
        <v>1231.4960000000001</v>
      </c>
    </row>
    <row r="30" spans="1:15" ht="17.100000000000001" customHeight="1">
      <c r="A30" s="292"/>
      <c r="B30" s="60" t="s">
        <v>106</v>
      </c>
      <c r="C30" s="74">
        <v>53023.849000000002</v>
      </c>
      <c r="D30" s="74">
        <v>6448.4030000000002</v>
      </c>
      <c r="E30" s="274"/>
      <c r="F30" s="274"/>
      <c r="G30" s="274"/>
      <c r="H30" s="274"/>
      <c r="I30" s="74">
        <v>2497.85</v>
      </c>
      <c r="J30" s="74">
        <v>830.13099999999997</v>
      </c>
      <c r="K30" s="274"/>
      <c r="L30" s="273">
        <f t="shared" si="2"/>
        <v>9776.384</v>
      </c>
      <c r="M30" s="273">
        <f t="shared" si="3"/>
        <v>62800.233</v>
      </c>
      <c r="N30" s="275"/>
      <c r="O30" s="273">
        <f t="shared" si="1"/>
        <v>62800.233</v>
      </c>
    </row>
    <row r="31" spans="1:15" ht="17.100000000000001" customHeight="1">
      <c r="A31" s="292"/>
      <c r="B31" s="60" t="s">
        <v>107</v>
      </c>
      <c r="C31" s="74">
        <v>170840.63500000001</v>
      </c>
      <c r="D31" s="74">
        <v>20057</v>
      </c>
      <c r="E31" s="274"/>
      <c r="F31" s="274"/>
      <c r="G31" s="274"/>
      <c r="H31" s="274"/>
      <c r="I31" s="74">
        <v>44.185000000000002</v>
      </c>
      <c r="J31" s="74">
        <v>3750</v>
      </c>
      <c r="K31" s="274"/>
      <c r="L31" s="273">
        <f t="shared" si="2"/>
        <v>23851.185000000001</v>
      </c>
      <c r="M31" s="273">
        <f t="shared" si="3"/>
        <v>194691.82</v>
      </c>
      <c r="N31" s="275">
        <v>28000</v>
      </c>
      <c r="O31" s="273">
        <f t="shared" si="1"/>
        <v>222691.82</v>
      </c>
    </row>
    <row r="32" spans="1:15" ht="17.100000000000001" customHeight="1">
      <c r="A32" s="292"/>
      <c r="B32" s="60" t="s">
        <v>152</v>
      </c>
      <c r="C32" s="74">
        <v>2331.4609999999998</v>
      </c>
      <c r="D32" s="74">
        <v>1167</v>
      </c>
      <c r="E32" s="274"/>
      <c r="F32" s="274"/>
      <c r="G32" s="274"/>
      <c r="H32" s="274"/>
      <c r="I32" s="74">
        <v>6</v>
      </c>
      <c r="J32" s="74">
        <v>270</v>
      </c>
      <c r="K32" s="274"/>
      <c r="L32" s="273">
        <f t="shared" si="2"/>
        <v>1443</v>
      </c>
      <c r="M32" s="273">
        <f t="shared" si="3"/>
        <v>3774.4609999999998</v>
      </c>
      <c r="N32" s="275"/>
      <c r="O32" s="273">
        <f t="shared" si="1"/>
        <v>3774.4609999999998</v>
      </c>
    </row>
    <row r="33" spans="1:15" ht="17.100000000000001" customHeight="1">
      <c r="A33" s="292"/>
      <c r="B33" s="60" t="s">
        <v>108</v>
      </c>
      <c r="C33" s="74">
        <v>219862.38399999999</v>
      </c>
      <c r="D33" s="74">
        <v>11282.9</v>
      </c>
      <c r="E33" s="274"/>
      <c r="F33" s="274"/>
      <c r="G33" s="274"/>
      <c r="H33" s="274"/>
      <c r="I33" s="74">
        <v>6071.5</v>
      </c>
      <c r="J33" s="74">
        <v>2182.6869999999999</v>
      </c>
      <c r="K33" s="274"/>
      <c r="L33" s="273">
        <f t="shared" si="2"/>
        <v>19537.087</v>
      </c>
      <c r="M33" s="273">
        <f t="shared" si="3"/>
        <v>239399.47099999999</v>
      </c>
      <c r="N33" s="275"/>
      <c r="O33" s="273">
        <f t="shared" si="1"/>
        <v>239399.47099999999</v>
      </c>
    </row>
    <row r="34" spans="1:15" ht="17.100000000000001" customHeight="1">
      <c r="A34" s="292"/>
      <c r="B34" s="60" t="s">
        <v>109</v>
      </c>
      <c r="C34" s="74">
        <v>14443.15</v>
      </c>
      <c r="D34" s="74">
        <v>10599.557000000001</v>
      </c>
      <c r="E34" s="274"/>
      <c r="F34" s="274"/>
      <c r="G34" s="274"/>
      <c r="H34" s="274"/>
      <c r="I34" s="74">
        <v>122.61199999999999</v>
      </c>
      <c r="J34" s="74">
        <v>1361.11</v>
      </c>
      <c r="K34" s="274"/>
      <c r="L34" s="273">
        <f t="shared" si="2"/>
        <v>12083.279</v>
      </c>
      <c r="M34" s="273">
        <f t="shared" si="3"/>
        <v>26526.429000000004</v>
      </c>
      <c r="N34" s="275">
        <v>8400</v>
      </c>
      <c r="O34" s="273">
        <f t="shared" si="1"/>
        <v>34926.429000000004</v>
      </c>
    </row>
    <row r="35" spans="1:15" ht="17.100000000000001" customHeight="1">
      <c r="A35" s="292"/>
      <c r="B35" s="60" t="s">
        <v>110</v>
      </c>
      <c r="C35" s="74">
        <v>10567.537</v>
      </c>
      <c r="D35" s="74">
        <v>1062.335</v>
      </c>
      <c r="E35" s="274"/>
      <c r="F35" s="274"/>
      <c r="G35" s="274"/>
      <c r="H35" s="274"/>
      <c r="I35" s="74">
        <v>427.39800000000002</v>
      </c>
      <c r="J35" s="74">
        <v>287.93299999999999</v>
      </c>
      <c r="K35" s="274"/>
      <c r="L35" s="273">
        <f t="shared" si="2"/>
        <v>1777.6660000000002</v>
      </c>
      <c r="M35" s="273">
        <f t="shared" si="3"/>
        <v>12345.202999999998</v>
      </c>
      <c r="N35" s="275"/>
      <c r="O35" s="273">
        <f t="shared" si="1"/>
        <v>12345.202999999998</v>
      </c>
    </row>
    <row r="36" spans="1:15" ht="17.100000000000001" customHeight="1">
      <c r="A36" s="292"/>
      <c r="B36" s="60" t="s">
        <v>111</v>
      </c>
      <c r="C36" s="74">
        <v>9837.0889999999999</v>
      </c>
      <c r="D36" s="74">
        <v>1039</v>
      </c>
      <c r="E36" s="274"/>
      <c r="F36" s="274"/>
      <c r="G36" s="274"/>
      <c r="H36" s="274"/>
      <c r="I36" s="74">
        <v>12.5</v>
      </c>
      <c r="J36" s="74">
        <v>969.75</v>
      </c>
      <c r="K36" s="274"/>
      <c r="L36" s="273">
        <f t="shared" si="2"/>
        <v>2021.25</v>
      </c>
      <c r="M36" s="273">
        <f t="shared" si="3"/>
        <v>11858.339</v>
      </c>
      <c r="N36" s="275"/>
      <c r="O36" s="273">
        <f t="shared" si="1"/>
        <v>11858.339</v>
      </c>
    </row>
    <row r="37" spans="1:15" ht="17.100000000000001" customHeight="1">
      <c r="A37" s="292"/>
      <c r="B37" s="60" t="s">
        <v>112</v>
      </c>
      <c r="C37" s="74">
        <v>13922.513000000001</v>
      </c>
      <c r="D37" s="74">
        <v>14562</v>
      </c>
      <c r="E37" s="274"/>
      <c r="F37" s="274"/>
      <c r="G37" s="274"/>
      <c r="H37" s="274"/>
      <c r="I37" s="74">
        <v>285007.5</v>
      </c>
      <c r="J37" s="74">
        <v>10000</v>
      </c>
      <c r="K37" s="274"/>
      <c r="L37" s="273">
        <f t="shared" si="2"/>
        <v>309569.5</v>
      </c>
      <c r="M37" s="273">
        <f t="shared" si="3"/>
        <v>323492.01299999998</v>
      </c>
      <c r="N37" s="275">
        <v>56000</v>
      </c>
      <c r="O37" s="273">
        <f t="shared" si="1"/>
        <v>379492.01299999998</v>
      </c>
    </row>
    <row r="38" spans="1:15" ht="17.100000000000001" customHeight="1">
      <c r="A38" s="292"/>
      <c r="B38" s="60" t="s">
        <v>153</v>
      </c>
      <c r="C38" s="74">
        <v>1720.5</v>
      </c>
      <c r="D38" s="74">
        <v>201</v>
      </c>
      <c r="E38" s="274"/>
      <c r="F38" s="274"/>
      <c r="G38" s="274"/>
      <c r="H38" s="274"/>
      <c r="I38" s="74">
        <v>10</v>
      </c>
      <c r="J38" s="74">
        <v>120</v>
      </c>
      <c r="K38" s="274"/>
      <c r="L38" s="273">
        <f t="shared" si="2"/>
        <v>331</v>
      </c>
      <c r="M38" s="273">
        <f t="shared" si="3"/>
        <v>2051.5</v>
      </c>
      <c r="N38" s="275"/>
      <c r="O38" s="273">
        <f t="shared" si="1"/>
        <v>2051.5</v>
      </c>
    </row>
    <row r="39" spans="1:15" ht="17.100000000000001" customHeight="1">
      <c r="A39" s="62">
        <v>4</v>
      </c>
      <c r="B39" s="60" t="s">
        <v>113</v>
      </c>
      <c r="C39" s="74">
        <v>223084.48800000001</v>
      </c>
      <c r="D39" s="74">
        <v>112792</v>
      </c>
      <c r="E39" s="274"/>
      <c r="F39" s="274"/>
      <c r="G39" s="274">
        <v>13643.983</v>
      </c>
      <c r="H39" s="274"/>
      <c r="I39" s="74">
        <v>25091.35</v>
      </c>
      <c r="J39" s="74">
        <v>6860.65</v>
      </c>
      <c r="K39" s="274"/>
      <c r="L39" s="273">
        <f t="shared" si="2"/>
        <v>158387.98300000001</v>
      </c>
      <c r="M39" s="273">
        <f t="shared" si="3"/>
        <v>381472.47100000002</v>
      </c>
      <c r="N39" s="275">
        <v>70000</v>
      </c>
      <c r="O39" s="273">
        <f t="shared" si="1"/>
        <v>451472.47100000002</v>
      </c>
    </row>
    <row r="40" spans="1:15" ht="17.100000000000001" customHeight="1">
      <c r="A40" s="57">
        <v>5</v>
      </c>
      <c r="B40" s="58" t="s">
        <v>114</v>
      </c>
      <c r="C40" s="272">
        <f t="shared" ref="C40:K40" si="6">SUM(C41:C42)</f>
        <v>166887.84399999998</v>
      </c>
      <c r="D40" s="272">
        <f t="shared" si="6"/>
        <v>64542.2</v>
      </c>
      <c r="E40" s="272">
        <f t="shared" si="6"/>
        <v>1930675.801</v>
      </c>
      <c r="F40" s="272">
        <f t="shared" si="6"/>
        <v>826580.64599999995</v>
      </c>
      <c r="G40" s="272">
        <f t="shared" si="6"/>
        <v>1723601.2749999999</v>
      </c>
      <c r="H40" s="272">
        <f t="shared" si="6"/>
        <v>63300</v>
      </c>
      <c r="I40" s="272">
        <f t="shared" si="6"/>
        <v>8153711.5140000004</v>
      </c>
      <c r="J40" s="272">
        <f t="shared" si="6"/>
        <v>215924.75</v>
      </c>
      <c r="K40" s="272">
        <f t="shared" si="6"/>
        <v>6776000</v>
      </c>
      <c r="L40" s="273">
        <f t="shared" si="2"/>
        <v>19754336.186000001</v>
      </c>
      <c r="M40" s="273">
        <f t="shared" si="3"/>
        <v>19921224.030000001</v>
      </c>
      <c r="N40" s="273">
        <f>SUM(N41:N42)</f>
        <v>1168496</v>
      </c>
      <c r="O40" s="273">
        <f t="shared" si="1"/>
        <v>21089720.030000001</v>
      </c>
    </row>
    <row r="41" spans="1:15" ht="17.100000000000001" customHeight="1">
      <c r="A41" s="457"/>
      <c r="B41" s="60" t="s">
        <v>115</v>
      </c>
      <c r="C41" s="74">
        <v>117887.844</v>
      </c>
      <c r="D41" s="274">
        <v>46474.2</v>
      </c>
      <c r="E41" s="274"/>
      <c r="F41" s="274"/>
      <c r="G41" s="274">
        <v>129766.216</v>
      </c>
      <c r="H41" s="274"/>
      <c r="I41" s="274">
        <v>2152</v>
      </c>
      <c r="J41" s="274">
        <v>215924.75</v>
      </c>
      <c r="K41" s="274"/>
      <c r="L41" s="273">
        <f t="shared" si="2"/>
        <v>394317.16599999997</v>
      </c>
      <c r="M41" s="273">
        <f t="shared" si="3"/>
        <v>512205.01</v>
      </c>
      <c r="N41" s="275">
        <v>98000</v>
      </c>
      <c r="O41" s="273">
        <f t="shared" si="1"/>
        <v>610205.01</v>
      </c>
    </row>
    <row r="42" spans="1:15" ht="17.100000000000001" customHeight="1">
      <c r="A42" s="459"/>
      <c r="B42" s="60" t="s">
        <v>116</v>
      </c>
      <c r="C42" s="74">
        <v>49000</v>
      </c>
      <c r="D42" s="274">
        <v>18068</v>
      </c>
      <c r="E42" s="274">
        <v>1930675.801</v>
      </c>
      <c r="F42" s="274">
        <v>826580.64599999995</v>
      </c>
      <c r="G42" s="274">
        <v>1593835.0589999999</v>
      </c>
      <c r="H42" s="274">
        <v>63300</v>
      </c>
      <c r="I42" s="274">
        <v>8151559.5140000004</v>
      </c>
      <c r="J42" s="274"/>
      <c r="K42" s="274">
        <v>6776000</v>
      </c>
      <c r="L42" s="273">
        <f t="shared" si="2"/>
        <v>19360019.02</v>
      </c>
      <c r="M42" s="273">
        <f t="shared" si="3"/>
        <v>19409019.02</v>
      </c>
      <c r="N42" s="275">
        <v>1070496</v>
      </c>
      <c r="O42" s="273">
        <f t="shared" si="1"/>
        <v>20479515.02</v>
      </c>
    </row>
    <row r="43" spans="1:15" ht="17.100000000000001" customHeight="1">
      <c r="A43" s="63"/>
      <c r="B43" s="64"/>
      <c r="C43" s="48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8" t="s">
        <v>268</v>
      </c>
    </row>
    <row r="44" spans="1:15" ht="17.100000000000001" customHeight="1">
      <c r="A44" s="67"/>
      <c r="B44" s="68"/>
      <c r="C44" s="49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</row>
    <row r="45" spans="1:15" ht="17.100000000000001" customHeight="1">
      <c r="A45" s="462" t="s">
        <v>1</v>
      </c>
      <c r="B45" s="464" t="s">
        <v>67</v>
      </c>
      <c r="C45" s="293" t="s">
        <v>68</v>
      </c>
      <c r="D45" s="293" t="s">
        <v>69</v>
      </c>
      <c r="E45" s="476" t="s">
        <v>70</v>
      </c>
      <c r="F45" s="476" t="s">
        <v>71</v>
      </c>
      <c r="G45" s="476" t="s">
        <v>72</v>
      </c>
      <c r="H45" s="293" t="s">
        <v>73</v>
      </c>
      <c r="I45" s="293" t="s">
        <v>74</v>
      </c>
      <c r="J45" s="293" t="s">
        <v>75</v>
      </c>
      <c r="K45" s="293" t="s">
        <v>76</v>
      </c>
      <c r="L45" s="295" t="s">
        <v>77</v>
      </c>
      <c r="M45" s="295" t="s">
        <v>78</v>
      </c>
      <c r="N45" s="295" t="s">
        <v>79</v>
      </c>
      <c r="O45" s="478" t="s">
        <v>80</v>
      </c>
    </row>
    <row r="46" spans="1:15" ht="17.100000000000001" customHeight="1">
      <c r="A46" s="463"/>
      <c r="B46" s="465"/>
      <c r="C46" s="269" t="s">
        <v>81</v>
      </c>
      <c r="D46" s="294" t="s">
        <v>82</v>
      </c>
      <c r="E46" s="477"/>
      <c r="F46" s="477"/>
      <c r="G46" s="477"/>
      <c r="H46" s="294" t="s">
        <v>83</v>
      </c>
      <c r="I46" s="294" t="s">
        <v>84</v>
      </c>
      <c r="J46" s="294" t="s">
        <v>85</v>
      </c>
      <c r="K46" s="294" t="s">
        <v>86</v>
      </c>
      <c r="L46" s="296" t="s">
        <v>87</v>
      </c>
      <c r="M46" s="303" t="s">
        <v>309</v>
      </c>
      <c r="N46" s="296" t="s">
        <v>89</v>
      </c>
      <c r="O46" s="479"/>
    </row>
    <row r="47" spans="1:15" ht="17.100000000000001" customHeight="1">
      <c r="A47" s="62">
        <v>6</v>
      </c>
      <c r="B47" s="47" t="s">
        <v>117</v>
      </c>
      <c r="C47" s="74">
        <v>8313605.2659999998</v>
      </c>
      <c r="D47" s="74">
        <v>901182.90800000005</v>
      </c>
      <c r="E47" s="274"/>
      <c r="F47" s="274"/>
      <c r="G47" s="274">
        <v>380.99</v>
      </c>
      <c r="H47" s="274"/>
      <c r="I47" s="74">
        <v>36935</v>
      </c>
      <c r="J47" s="74">
        <v>91114.15</v>
      </c>
      <c r="K47" s="274"/>
      <c r="L47" s="273">
        <f t="shared" ref="L47:L84" si="7">D47+E47+F47+G47+H47+I47+J47+K47</f>
        <v>1029613.0480000001</v>
      </c>
      <c r="M47" s="273">
        <f t="shared" ref="M47:M84" si="8">C47+D47+E47+F47+G47+H47+I47+J47+K47</f>
        <v>9343218.3140000012</v>
      </c>
      <c r="N47" s="275">
        <v>227780</v>
      </c>
      <c r="O47" s="273">
        <f t="shared" ref="O47:O84" si="9">M47+N47</f>
        <v>9570998.3140000012</v>
      </c>
    </row>
    <row r="48" spans="1:15" ht="17.100000000000001" customHeight="1">
      <c r="A48" s="62">
        <v>7</v>
      </c>
      <c r="B48" s="47" t="s">
        <v>118</v>
      </c>
      <c r="C48" s="74">
        <v>110245.79300000001</v>
      </c>
      <c r="D48" s="74">
        <v>16730.534</v>
      </c>
      <c r="E48" s="274"/>
      <c r="F48" s="274"/>
      <c r="G48" s="274">
        <v>1141.9559999999999</v>
      </c>
      <c r="H48" s="274">
        <v>505384</v>
      </c>
      <c r="I48" s="74">
        <v>6196.2110000000002</v>
      </c>
      <c r="J48" s="74">
        <v>1931</v>
      </c>
      <c r="K48" s="274"/>
      <c r="L48" s="273">
        <f t="shared" si="7"/>
        <v>531383.701</v>
      </c>
      <c r="M48" s="273">
        <f t="shared" si="8"/>
        <v>641629.49400000006</v>
      </c>
      <c r="N48" s="275">
        <v>105000</v>
      </c>
      <c r="O48" s="273">
        <f t="shared" si="9"/>
        <v>746629.49400000006</v>
      </c>
    </row>
    <row r="49" spans="1:15" ht="17.100000000000001" customHeight="1">
      <c r="A49" s="62">
        <v>8</v>
      </c>
      <c r="B49" s="47" t="s">
        <v>119</v>
      </c>
      <c r="C49" s="74">
        <v>2474161.0320000001</v>
      </c>
      <c r="D49" s="74">
        <v>2283104</v>
      </c>
      <c r="E49" s="274"/>
      <c r="F49" s="274"/>
      <c r="G49" s="274">
        <v>16871.406999999999</v>
      </c>
      <c r="H49" s="274"/>
      <c r="I49" s="74">
        <v>50943.75</v>
      </c>
      <c r="J49" s="74">
        <v>116850</v>
      </c>
      <c r="K49" s="274"/>
      <c r="L49" s="273">
        <f t="shared" si="7"/>
        <v>2467769.1570000001</v>
      </c>
      <c r="M49" s="273">
        <f t="shared" si="8"/>
        <v>4941930.1889999993</v>
      </c>
      <c r="N49" s="275">
        <v>735000</v>
      </c>
      <c r="O49" s="273">
        <f t="shared" si="9"/>
        <v>5676930.1889999993</v>
      </c>
    </row>
    <row r="50" spans="1:15" ht="17.100000000000001" customHeight="1">
      <c r="A50" s="62">
        <v>9</v>
      </c>
      <c r="B50" s="47" t="s">
        <v>120</v>
      </c>
      <c r="C50" s="74">
        <v>3477658.5</v>
      </c>
      <c r="D50" s="74">
        <v>1918139</v>
      </c>
      <c r="E50" s="274"/>
      <c r="F50" s="74"/>
      <c r="G50" s="274">
        <v>12.882</v>
      </c>
      <c r="H50" s="274"/>
      <c r="I50" s="74">
        <v>10876.5</v>
      </c>
      <c r="J50" s="74">
        <v>1514021</v>
      </c>
      <c r="K50" s="274"/>
      <c r="L50" s="273">
        <f t="shared" si="7"/>
        <v>3443049.3820000002</v>
      </c>
      <c r="M50" s="273">
        <f t="shared" si="8"/>
        <v>6920707.8820000002</v>
      </c>
      <c r="N50" s="275">
        <v>140000</v>
      </c>
      <c r="O50" s="273">
        <f t="shared" si="9"/>
        <v>7060707.8820000002</v>
      </c>
    </row>
    <row r="51" spans="1:15" ht="17.100000000000001" customHeight="1">
      <c r="A51" s="62">
        <v>10</v>
      </c>
      <c r="B51" s="47" t="s">
        <v>121</v>
      </c>
      <c r="C51" s="74">
        <v>277894.10600000003</v>
      </c>
      <c r="D51" s="74">
        <v>155989</v>
      </c>
      <c r="E51" s="274"/>
      <c r="F51" s="274"/>
      <c r="G51" s="274">
        <v>5.85</v>
      </c>
      <c r="H51" s="274"/>
      <c r="I51" s="74">
        <v>834.2</v>
      </c>
      <c r="J51" s="74">
        <v>15027</v>
      </c>
      <c r="K51" s="274"/>
      <c r="L51" s="273">
        <f t="shared" si="7"/>
        <v>171856.05000000002</v>
      </c>
      <c r="M51" s="273">
        <f t="shared" si="8"/>
        <v>449750.15600000002</v>
      </c>
      <c r="N51" s="275">
        <v>9100</v>
      </c>
      <c r="O51" s="273">
        <f t="shared" si="9"/>
        <v>458850.15600000002</v>
      </c>
    </row>
    <row r="52" spans="1:15" ht="17.100000000000001" customHeight="1">
      <c r="A52" s="62">
        <v>11</v>
      </c>
      <c r="B52" s="47" t="s">
        <v>122</v>
      </c>
      <c r="C52" s="74">
        <v>7024061.0650000004</v>
      </c>
      <c r="D52" s="74">
        <v>369239.75</v>
      </c>
      <c r="E52" s="274"/>
      <c r="F52" s="74"/>
      <c r="G52" s="74">
        <v>5955.5829999999996</v>
      </c>
      <c r="H52" s="274"/>
      <c r="I52" s="74">
        <v>23974.25</v>
      </c>
      <c r="J52" s="74">
        <v>180005.06</v>
      </c>
      <c r="K52" s="274"/>
      <c r="L52" s="273">
        <f t="shared" si="7"/>
        <v>579174.64299999992</v>
      </c>
      <c r="M52" s="273">
        <f t="shared" si="8"/>
        <v>7603235.7079999996</v>
      </c>
      <c r="N52" s="275">
        <v>455000</v>
      </c>
      <c r="O52" s="273">
        <f t="shared" si="9"/>
        <v>8058235.7079999996</v>
      </c>
    </row>
    <row r="53" spans="1:15" ht="17.100000000000001" customHeight="1">
      <c r="A53" s="62">
        <v>12</v>
      </c>
      <c r="B53" s="47" t="s">
        <v>123</v>
      </c>
      <c r="C53" s="74">
        <v>47164.06</v>
      </c>
      <c r="D53" s="74">
        <v>26000</v>
      </c>
      <c r="E53" s="274"/>
      <c r="F53" s="274"/>
      <c r="G53" s="274">
        <v>117</v>
      </c>
      <c r="H53" s="274"/>
      <c r="I53" s="74">
        <v>53617</v>
      </c>
      <c r="J53" s="74">
        <v>4173.25</v>
      </c>
      <c r="K53" s="274"/>
      <c r="L53" s="273">
        <f t="shared" si="7"/>
        <v>83907.25</v>
      </c>
      <c r="M53" s="273">
        <f t="shared" si="8"/>
        <v>131071.31</v>
      </c>
      <c r="N53" s="275">
        <v>609000</v>
      </c>
      <c r="O53" s="273">
        <f t="shared" si="9"/>
        <v>740071.31</v>
      </c>
    </row>
    <row r="54" spans="1:15" ht="17.100000000000001" customHeight="1">
      <c r="A54" s="62">
        <v>13</v>
      </c>
      <c r="B54" s="47" t="s">
        <v>124</v>
      </c>
      <c r="C54" s="74">
        <v>34890.635999999999</v>
      </c>
      <c r="D54" s="74">
        <v>10728.210999999999</v>
      </c>
      <c r="E54" s="274"/>
      <c r="F54" s="274">
        <v>1360000</v>
      </c>
      <c r="G54" s="274">
        <v>452.2</v>
      </c>
      <c r="H54" s="74">
        <v>4000000</v>
      </c>
      <c r="I54" s="74">
        <v>450.21</v>
      </c>
      <c r="J54" s="74">
        <v>626</v>
      </c>
      <c r="K54" s="274"/>
      <c r="L54" s="273">
        <f t="shared" si="7"/>
        <v>5372256.6210000003</v>
      </c>
      <c r="M54" s="273">
        <f t="shared" si="8"/>
        <v>5407147.2570000002</v>
      </c>
      <c r="N54" s="275">
        <v>28000</v>
      </c>
      <c r="O54" s="273">
        <f t="shared" si="9"/>
        <v>5435147.2570000002</v>
      </c>
    </row>
    <row r="55" spans="1:15" ht="17.100000000000001" customHeight="1">
      <c r="A55" s="62">
        <v>14</v>
      </c>
      <c r="B55" s="47" t="s">
        <v>125</v>
      </c>
      <c r="C55" s="74">
        <v>103164.077</v>
      </c>
      <c r="D55" s="74">
        <v>15342</v>
      </c>
      <c r="E55" s="274"/>
      <c r="F55" s="274"/>
      <c r="G55" s="74">
        <v>42554.321000000004</v>
      </c>
      <c r="H55" s="274"/>
      <c r="I55" s="74">
        <v>22881</v>
      </c>
      <c r="J55" s="74">
        <v>3233</v>
      </c>
      <c r="K55" s="274"/>
      <c r="L55" s="273">
        <f t="shared" si="7"/>
        <v>84010.320999999996</v>
      </c>
      <c r="M55" s="273">
        <f t="shared" si="8"/>
        <v>187174.39800000002</v>
      </c>
      <c r="N55" s="275">
        <v>112000</v>
      </c>
      <c r="O55" s="273">
        <f t="shared" si="9"/>
        <v>299174.39800000004</v>
      </c>
    </row>
    <row r="56" spans="1:15" ht="17.100000000000001" customHeight="1">
      <c r="A56" s="62">
        <v>15</v>
      </c>
      <c r="B56" s="47" t="s">
        <v>126</v>
      </c>
      <c r="C56" s="74">
        <v>51655.012000000002</v>
      </c>
      <c r="D56" s="74">
        <v>181581</v>
      </c>
      <c r="E56" s="274"/>
      <c r="F56" s="74"/>
      <c r="G56" s="274">
        <v>780.49800000000005</v>
      </c>
      <c r="H56" s="274"/>
      <c r="I56" s="74">
        <v>51.405999999999999</v>
      </c>
      <c r="J56" s="74">
        <v>400.399</v>
      </c>
      <c r="K56" s="274"/>
      <c r="L56" s="273">
        <f t="shared" si="7"/>
        <v>182813.30299999999</v>
      </c>
      <c r="M56" s="273">
        <f t="shared" si="8"/>
        <v>234468.31499999997</v>
      </c>
      <c r="N56" s="275">
        <v>672027.77300000004</v>
      </c>
      <c r="O56" s="273">
        <f t="shared" si="9"/>
        <v>906496.08799999999</v>
      </c>
    </row>
    <row r="57" spans="1:15" ht="17.100000000000001" customHeight="1">
      <c r="A57" s="62">
        <v>16</v>
      </c>
      <c r="B57" s="47" t="s">
        <v>127</v>
      </c>
      <c r="C57" s="74">
        <v>42559.692999999999</v>
      </c>
      <c r="D57" s="74">
        <v>9034</v>
      </c>
      <c r="E57" s="274"/>
      <c r="F57" s="74"/>
      <c r="G57" s="74">
        <v>795516</v>
      </c>
      <c r="H57" s="74"/>
      <c r="I57" s="74">
        <v>13.362</v>
      </c>
      <c r="J57" s="74">
        <v>609.25</v>
      </c>
      <c r="K57" s="274"/>
      <c r="L57" s="273">
        <f t="shared" si="7"/>
        <v>805172.61199999996</v>
      </c>
      <c r="M57" s="273">
        <f t="shared" si="8"/>
        <v>847732.30499999993</v>
      </c>
      <c r="N57" s="275">
        <v>1530155</v>
      </c>
      <c r="O57" s="273">
        <f t="shared" si="9"/>
        <v>2377887.3049999997</v>
      </c>
    </row>
    <row r="58" spans="1:15" ht="17.100000000000001" customHeight="1">
      <c r="A58" s="62">
        <v>17</v>
      </c>
      <c r="B58" s="47" t="s">
        <v>128</v>
      </c>
      <c r="C58" s="74">
        <v>101762.66</v>
      </c>
      <c r="D58" s="74">
        <v>149268</v>
      </c>
      <c r="E58" s="274"/>
      <c r="F58" s="274"/>
      <c r="G58" s="274">
        <v>27.123999999999999</v>
      </c>
      <c r="H58" s="274"/>
      <c r="I58" s="74">
        <v>3.65</v>
      </c>
      <c r="J58" s="74">
        <v>15239.25</v>
      </c>
      <c r="K58" s="274"/>
      <c r="L58" s="273">
        <f t="shared" si="7"/>
        <v>164538.024</v>
      </c>
      <c r="M58" s="273">
        <f t="shared" si="8"/>
        <v>266300.68400000001</v>
      </c>
      <c r="N58" s="275">
        <v>875700</v>
      </c>
      <c r="O58" s="273">
        <f t="shared" si="9"/>
        <v>1142000.6839999999</v>
      </c>
    </row>
    <row r="59" spans="1:15" ht="17.100000000000001" customHeight="1">
      <c r="A59" s="62">
        <v>18</v>
      </c>
      <c r="B59" s="47" t="s">
        <v>129</v>
      </c>
      <c r="C59" s="74">
        <v>159875.99799999999</v>
      </c>
      <c r="D59" s="74">
        <v>10090</v>
      </c>
      <c r="E59" s="274"/>
      <c r="F59" s="74">
        <v>618982</v>
      </c>
      <c r="G59" s="274">
        <v>3123.1</v>
      </c>
      <c r="H59" s="274"/>
      <c r="I59" s="74">
        <v>1942</v>
      </c>
      <c r="J59" s="74">
        <v>419.25</v>
      </c>
      <c r="K59" s="274"/>
      <c r="L59" s="273">
        <f t="shared" si="7"/>
        <v>634556.35</v>
      </c>
      <c r="M59" s="273">
        <f t="shared" si="8"/>
        <v>794432.348</v>
      </c>
      <c r="N59" s="275">
        <v>210000</v>
      </c>
      <c r="O59" s="273">
        <f t="shared" si="9"/>
        <v>1004432.348</v>
      </c>
    </row>
    <row r="60" spans="1:15" ht="17.100000000000001" customHeight="1">
      <c r="A60" s="62">
        <v>19</v>
      </c>
      <c r="B60" s="47" t="s">
        <v>130</v>
      </c>
      <c r="C60" s="74">
        <v>170608.85800000001</v>
      </c>
      <c r="D60" s="74">
        <v>49865</v>
      </c>
      <c r="E60" s="274"/>
      <c r="F60" s="274"/>
      <c r="G60" s="274">
        <v>27.091000000000001</v>
      </c>
      <c r="H60" s="274"/>
      <c r="I60" s="74">
        <v>41.871000000000002</v>
      </c>
      <c r="J60" s="74">
        <v>304.5</v>
      </c>
      <c r="K60" s="274"/>
      <c r="L60" s="273">
        <f t="shared" si="7"/>
        <v>50238.462</v>
      </c>
      <c r="M60" s="273">
        <f t="shared" si="8"/>
        <v>220847.32</v>
      </c>
      <c r="N60" s="275">
        <v>980000</v>
      </c>
      <c r="O60" s="273">
        <f t="shared" si="9"/>
        <v>1200847.32</v>
      </c>
    </row>
    <row r="61" spans="1:15" ht="17.100000000000001" customHeight="1">
      <c r="A61" s="62">
        <v>20</v>
      </c>
      <c r="B61" s="47" t="s">
        <v>131</v>
      </c>
      <c r="C61" s="74">
        <v>38935.409</v>
      </c>
      <c r="D61" s="74">
        <v>3257292.55</v>
      </c>
      <c r="E61" s="274"/>
      <c r="F61" s="274"/>
      <c r="G61" s="274">
        <v>7773.9110000000001</v>
      </c>
      <c r="H61" s="274"/>
      <c r="I61" s="74">
        <v>26.736999999999998</v>
      </c>
      <c r="J61" s="74">
        <v>160.75</v>
      </c>
      <c r="K61" s="274"/>
      <c r="L61" s="273">
        <f t="shared" si="7"/>
        <v>3265253.9479999999</v>
      </c>
      <c r="M61" s="273">
        <f t="shared" si="8"/>
        <v>3304189.3569999998</v>
      </c>
      <c r="N61" s="275">
        <v>10650000</v>
      </c>
      <c r="O61" s="273">
        <f t="shared" si="9"/>
        <v>13954189.357000001</v>
      </c>
    </row>
    <row r="62" spans="1:15" ht="17.100000000000001" customHeight="1">
      <c r="A62" s="62">
        <v>21</v>
      </c>
      <c r="B62" s="47" t="s">
        <v>154</v>
      </c>
      <c r="C62" s="74">
        <v>26419.667000000001</v>
      </c>
      <c r="D62" s="74">
        <v>18890.689999999999</v>
      </c>
      <c r="E62" s="274"/>
      <c r="F62" s="274"/>
      <c r="G62" s="274">
        <v>2628.6770000000001</v>
      </c>
      <c r="H62" s="274"/>
      <c r="I62" s="74">
        <v>282.42500000000001</v>
      </c>
      <c r="J62" s="74">
        <v>5420</v>
      </c>
      <c r="K62" s="274"/>
      <c r="L62" s="273">
        <f t="shared" si="7"/>
        <v>27221.791999999998</v>
      </c>
      <c r="M62" s="273">
        <f t="shared" si="8"/>
        <v>53641.45900000001</v>
      </c>
      <c r="N62" s="275">
        <v>10500</v>
      </c>
      <c r="O62" s="273">
        <f t="shared" si="9"/>
        <v>64141.45900000001</v>
      </c>
    </row>
    <row r="63" spans="1:15" ht="17.100000000000001" customHeight="1">
      <c r="A63" s="62">
        <v>22</v>
      </c>
      <c r="B63" s="47" t="s">
        <v>133</v>
      </c>
      <c r="C63" s="74">
        <v>23467.196</v>
      </c>
      <c r="D63" s="74">
        <v>8869</v>
      </c>
      <c r="E63" s="274"/>
      <c r="F63" s="74"/>
      <c r="G63" s="274">
        <v>550.19299999999998</v>
      </c>
      <c r="H63" s="274"/>
      <c r="I63" s="74">
        <v>17.45</v>
      </c>
      <c r="J63" s="74">
        <v>133.90100000000001</v>
      </c>
      <c r="K63" s="274"/>
      <c r="L63" s="273">
        <f t="shared" si="7"/>
        <v>9570.5439999999999</v>
      </c>
      <c r="M63" s="273">
        <f t="shared" si="8"/>
        <v>33037.74</v>
      </c>
      <c r="N63" s="275">
        <v>560000</v>
      </c>
      <c r="O63" s="273">
        <f t="shared" si="9"/>
        <v>593037.74</v>
      </c>
    </row>
    <row r="64" spans="1:15" ht="17.100000000000001" customHeight="1">
      <c r="A64" s="62">
        <v>23</v>
      </c>
      <c r="B64" s="47" t="s">
        <v>134</v>
      </c>
      <c r="C64" s="74">
        <v>2184787.3250000002</v>
      </c>
      <c r="D64" s="74">
        <v>231795.217</v>
      </c>
      <c r="E64" s="274"/>
      <c r="F64" s="74"/>
      <c r="G64" s="274">
        <v>610.95799999999997</v>
      </c>
      <c r="H64" s="274"/>
      <c r="I64" s="74">
        <v>8453.7389999999996</v>
      </c>
      <c r="J64" s="74">
        <v>186735.39499999999</v>
      </c>
      <c r="K64" s="274"/>
      <c r="L64" s="273">
        <f t="shared" si="7"/>
        <v>427595.30900000001</v>
      </c>
      <c r="M64" s="273">
        <f t="shared" si="8"/>
        <v>2612382.6340000005</v>
      </c>
      <c r="N64" s="275">
        <v>490000</v>
      </c>
      <c r="O64" s="273">
        <f t="shared" si="9"/>
        <v>3102382.6340000005</v>
      </c>
    </row>
    <row r="65" spans="1:15" ht="17.100000000000001" customHeight="1">
      <c r="A65" s="62">
        <v>24</v>
      </c>
      <c r="B65" s="47" t="s">
        <v>135</v>
      </c>
      <c r="C65" s="74">
        <v>41810.123</v>
      </c>
      <c r="D65" s="74">
        <v>1704457.7209999999</v>
      </c>
      <c r="E65" s="274"/>
      <c r="F65" s="74"/>
      <c r="G65" s="274">
        <v>8.7550000000000008</v>
      </c>
      <c r="H65" s="274"/>
      <c r="I65" s="74">
        <v>59</v>
      </c>
      <c r="J65" s="74">
        <v>377.76499999999999</v>
      </c>
      <c r="K65" s="274"/>
      <c r="L65" s="273">
        <f t="shared" si="7"/>
        <v>1704903.2409999997</v>
      </c>
      <c r="M65" s="273">
        <f t="shared" si="8"/>
        <v>1746713.3639999996</v>
      </c>
      <c r="N65" s="275">
        <v>4759692</v>
      </c>
      <c r="O65" s="273">
        <f t="shared" si="9"/>
        <v>6506405.3640000001</v>
      </c>
    </row>
    <row r="66" spans="1:15" ht="17.100000000000001" customHeight="1">
      <c r="A66" s="62">
        <v>25</v>
      </c>
      <c r="B66" s="47" t="s">
        <v>136</v>
      </c>
      <c r="C66" s="74">
        <v>118610.03</v>
      </c>
      <c r="D66" s="74">
        <v>26856.69</v>
      </c>
      <c r="E66" s="274"/>
      <c r="F66" s="274"/>
      <c r="G66" s="274">
        <v>992.56500000000005</v>
      </c>
      <c r="H66" s="274"/>
      <c r="I66" s="74">
        <v>840.5</v>
      </c>
      <c r="J66" s="74">
        <v>18462</v>
      </c>
      <c r="K66" s="274"/>
      <c r="L66" s="273">
        <f t="shared" si="7"/>
        <v>47151.754999999997</v>
      </c>
      <c r="M66" s="273">
        <f t="shared" si="8"/>
        <v>165761.785</v>
      </c>
      <c r="N66" s="275">
        <v>18200</v>
      </c>
      <c r="O66" s="273">
        <f t="shared" si="9"/>
        <v>183961.785</v>
      </c>
    </row>
    <row r="67" spans="1:15" ht="17.100000000000001" customHeight="1">
      <c r="A67" s="62">
        <v>26</v>
      </c>
      <c r="B67" s="47" t="s">
        <v>137</v>
      </c>
      <c r="C67" s="74">
        <v>10037.895</v>
      </c>
      <c r="D67" s="74">
        <v>3162.288</v>
      </c>
      <c r="E67" s="274"/>
      <c r="F67" s="74"/>
      <c r="G67" s="74">
        <v>559.13400000000001</v>
      </c>
      <c r="H67" s="274"/>
      <c r="I67" s="74">
        <v>72</v>
      </c>
      <c r="J67" s="74">
        <v>222.5</v>
      </c>
      <c r="K67" s="274"/>
      <c r="L67" s="273">
        <f t="shared" si="7"/>
        <v>4015.922</v>
      </c>
      <c r="M67" s="273">
        <f t="shared" si="8"/>
        <v>14053.817000000001</v>
      </c>
      <c r="N67" s="275">
        <v>140000</v>
      </c>
      <c r="O67" s="273">
        <f t="shared" si="9"/>
        <v>154053.81700000001</v>
      </c>
    </row>
    <row r="68" spans="1:15" ht="17.100000000000001" customHeight="1">
      <c r="A68" s="70">
        <v>27</v>
      </c>
      <c r="B68" s="50" t="s">
        <v>138</v>
      </c>
      <c r="C68" s="74">
        <v>27104.237000000001</v>
      </c>
      <c r="D68" s="74">
        <v>27189</v>
      </c>
      <c r="E68" s="274"/>
      <c r="F68" s="274"/>
      <c r="G68" s="274">
        <v>1339.489</v>
      </c>
      <c r="H68" s="274"/>
      <c r="I68" s="74">
        <v>61.03</v>
      </c>
      <c r="J68" s="74">
        <v>610</v>
      </c>
      <c r="K68" s="274"/>
      <c r="L68" s="273">
        <f t="shared" si="7"/>
        <v>29199.519</v>
      </c>
      <c r="M68" s="273">
        <f t="shared" si="8"/>
        <v>56303.756000000001</v>
      </c>
      <c r="N68" s="275">
        <v>7000</v>
      </c>
      <c r="O68" s="273">
        <f t="shared" si="9"/>
        <v>63303.756000000001</v>
      </c>
    </row>
    <row r="69" spans="1:15" ht="17.100000000000001" customHeight="1">
      <c r="A69" s="70">
        <v>28</v>
      </c>
      <c r="B69" s="50" t="s">
        <v>139</v>
      </c>
      <c r="C69" s="74">
        <v>9201.9179999999997</v>
      </c>
      <c r="D69" s="74">
        <v>5424</v>
      </c>
      <c r="E69" s="274"/>
      <c r="F69" s="274"/>
      <c r="G69" s="274"/>
      <c r="H69" s="74">
        <v>200000</v>
      </c>
      <c r="I69" s="74">
        <v>136</v>
      </c>
      <c r="J69" s="74">
        <v>4445</v>
      </c>
      <c r="K69" s="274"/>
      <c r="L69" s="273">
        <f t="shared" si="7"/>
        <v>210005</v>
      </c>
      <c r="M69" s="273">
        <f t="shared" si="8"/>
        <v>219206.91800000001</v>
      </c>
      <c r="N69" s="275">
        <v>14902.821</v>
      </c>
      <c r="O69" s="273">
        <f t="shared" si="9"/>
        <v>234109.739</v>
      </c>
    </row>
    <row r="70" spans="1:15" ht="17.100000000000001" customHeight="1">
      <c r="A70" s="70">
        <v>29</v>
      </c>
      <c r="B70" s="50" t="s">
        <v>140</v>
      </c>
      <c r="C70" s="74">
        <v>10684.641</v>
      </c>
      <c r="D70" s="74">
        <v>9445.35</v>
      </c>
      <c r="E70" s="274"/>
      <c r="F70" s="274"/>
      <c r="G70" s="274"/>
      <c r="H70" s="274"/>
      <c r="I70" s="74">
        <v>139.20699999999999</v>
      </c>
      <c r="J70" s="74">
        <v>7672</v>
      </c>
      <c r="K70" s="274"/>
      <c r="L70" s="273">
        <f t="shared" si="7"/>
        <v>17256.557000000001</v>
      </c>
      <c r="M70" s="273">
        <f t="shared" si="8"/>
        <v>27941.198</v>
      </c>
      <c r="N70" s="275">
        <v>3255</v>
      </c>
      <c r="O70" s="273">
        <f t="shared" si="9"/>
        <v>31196.198</v>
      </c>
    </row>
    <row r="71" spans="1:15" ht="17.100000000000001" customHeight="1">
      <c r="A71" s="70">
        <v>30</v>
      </c>
      <c r="B71" s="50" t="s">
        <v>141</v>
      </c>
      <c r="C71" s="74">
        <v>4721171.3689999999</v>
      </c>
      <c r="D71" s="274">
        <v>1129613.855</v>
      </c>
      <c r="E71" s="274"/>
      <c r="F71" s="274">
        <v>204352.73199999999</v>
      </c>
      <c r="G71" s="274">
        <v>200000</v>
      </c>
      <c r="H71" s="274">
        <v>487693.51</v>
      </c>
      <c r="I71" s="274">
        <v>321664</v>
      </c>
      <c r="J71" s="274">
        <v>253017.28899999999</v>
      </c>
      <c r="K71" s="274">
        <v>1386384</v>
      </c>
      <c r="L71" s="273">
        <f t="shared" si="7"/>
        <v>3982725.3859999999</v>
      </c>
      <c r="M71" s="273">
        <f t="shared" si="8"/>
        <v>8703896.754999999</v>
      </c>
      <c r="N71" s="275">
        <v>3901054.0070000002</v>
      </c>
      <c r="O71" s="273">
        <f t="shared" si="9"/>
        <v>12604950.761999998</v>
      </c>
    </row>
    <row r="72" spans="1:15" ht="17.100000000000001" customHeight="1">
      <c r="A72" s="57">
        <v>31</v>
      </c>
      <c r="B72" s="46" t="s">
        <v>142</v>
      </c>
      <c r="C72" s="272">
        <f t="shared" ref="C72:K72" si="10">SUM(C73:C82)</f>
        <v>516270.68199999997</v>
      </c>
      <c r="D72" s="272">
        <f t="shared" si="10"/>
        <v>377641.51100000006</v>
      </c>
      <c r="E72" s="272">
        <f t="shared" si="10"/>
        <v>0</v>
      </c>
      <c r="F72" s="272">
        <f t="shared" si="10"/>
        <v>0</v>
      </c>
      <c r="G72" s="272">
        <f t="shared" si="10"/>
        <v>0</v>
      </c>
      <c r="H72" s="272">
        <f t="shared" si="10"/>
        <v>633.15</v>
      </c>
      <c r="I72" s="272">
        <f t="shared" si="10"/>
        <v>7128.3919999999998</v>
      </c>
      <c r="J72" s="272">
        <f t="shared" si="10"/>
        <v>62454.624000000003</v>
      </c>
      <c r="K72" s="272">
        <f t="shared" si="10"/>
        <v>0</v>
      </c>
      <c r="L72" s="273">
        <f t="shared" si="7"/>
        <v>447857.67700000008</v>
      </c>
      <c r="M72" s="273">
        <f>C72+D72+E72+F72+G72+H72+I72+J72+K72</f>
        <v>964128.35899999994</v>
      </c>
      <c r="N72" s="272">
        <f t="shared" ref="N72" si="11">SUM(N73:N82)</f>
        <v>8384392.3119999999</v>
      </c>
      <c r="O72" s="273">
        <f t="shared" si="9"/>
        <v>9348520.6710000001</v>
      </c>
    </row>
    <row r="73" spans="1:15" ht="17.100000000000001" customHeight="1">
      <c r="A73" s="457"/>
      <c r="B73" s="50" t="s">
        <v>143</v>
      </c>
      <c r="C73" s="75">
        <v>192461.701</v>
      </c>
      <c r="D73" s="274">
        <v>26022.972000000002</v>
      </c>
      <c r="E73" s="274"/>
      <c r="F73" s="274"/>
      <c r="G73" s="274"/>
      <c r="H73" s="274"/>
      <c r="I73" s="274">
        <v>407.46</v>
      </c>
      <c r="J73" s="274">
        <v>14000</v>
      </c>
      <c r="K73" s="274"/>
      <c r="L73" s="273">
        <f t="shared" si="7"/>
        <v>40430.432000000001</v>
      </c>
      <c r="M73" s="273">
        <f t="shared" si="8"/>
        <v>232892.133</v>
      </c>
      <c r="N73" s="275"/>
      <c r="O73" s="273">
        <f t="shared" si="9"/>
        <v>232892.133</v>
      </c>
    </row>
    <row r="74" spans="1:15" ht="17.100000000000001" customHeight="1">
      <c r="A74" s="458"/>
      <c r="B74" s="50" t="s">
        <v>144</v>
      </c>
      <c r="C74" s="75">
        <v>112081.806</v>
      </c>
      <c r="D74" s="274">
        <v>322178.10600000003</v>
      </c>
      <c r="E74" s="274"/>
      <c r="F74" s="274"/>
      <c r="G74" s="274"/>
      <c r="H74" s="274">
        <v>633.15</v>
      </c>
      <c r="I74" s="274">
        <v>6195.2569999999996</v>
      </c>
      <c r="J74" s="274">
        <v>38224.620000000003</v>
      </c>
      <c r="K74" s="274"/>
      <c r="L74" s="273">
        <f t="shared" si="7"/>
        <v>367231.13300000003</v>
      </c>
      <c r="M74" s="273">
        <f t="shared" si="8"/>
        <v>479312.93900000001</v>
      </c>
      <c r="N74" s="275">
        <v>8377182.3119999999</v>
      </c>
      <c r="O74" s="273">
        <f t="shared" si="9"/>
        <v>8856495.2510000002</v>
      </c>
    </row>
    <row r="75" spans="1:15" ht="17.100000000000001" customHeight="1">
      <c r="A75" s="458"/>
      <c r="B75" s="50" t="s">
        <v>145</v>
      </c>
      <c r="C75" s="75">
        <v>10772.08</v>
      </c>
      <c r="D75" s="274">
        <v>16623.913</v>
      </c>
      <c r="E75" s="274"/>
      <c r="F75" s="274"/>
      <c r="G75" s="274"/>
      <c r="H75" s="274"/>
      <c r="I75" s="274">
        <v>212</v>
      </c>
      <c r="J75" s="274">
        <v>4286.7640000000001</v>
      </c>
      <c r="K75" s="274"/>
      <c r="L75" s="273">
        <f t="shared" si="7"/>
        <v>21122.677</v>
      </c>
      <c r="M75" s="273">
        <f t="shared" si="8"/>
        <v>31894.757000000001</v>
      </c>
      <c r="N75" s="275"/>
      <c r="O75" s="273">
        <f t="shared" si="9"/>
        <v>31894.757000000001</v>
      </c>
    </row>
    <row r="76" spans="1:15" ht="17.100000000000001" customHeight="1">
      <c r="A76" s="458"/>
      <c r="B76" s="50" t="s">
        <v>146</v>
      </c>
      <c r="C76" s="74">
        <v>1749.644</v>
      </c>
      <c r="D76" s="74">
        <v>898.05</v>
      </c>
      <c r="E76" s="274"/>
      <c r="F76" s="274"/>
      <c r="G76" s="274"/>
      <c r="H76" s="274"/>
      <c r="I76" s="74">
        <v>25</v>
      </c>
      <c r="J76" s="74">
        <v>1700</v>
      </c>
      <c r="K76" s="274"/>
      <c r="L76" s="273">
        <f t="shared" si="7"/>
        <v>2623.05</v>
      </c>
      <c r="M76" s="273">
        <f t="shared" si="8"/>
        <v>4372.6939999999995</v>
      </c>
      <c r="N76" s="275">
        <v>2450</v>
      </c>
      <c r="O76" s="273">
        <f t="shared" si="9"/>
        <v>6822.6939999999995</v>
      </c>
    </row>
    <row r="77" spans="1:15" ht="17.100000000000001" customHeight="1">
      <c r="A77" s="458"/>
      <c r="B77" s="50" t="s">
        <v>147</v>
      </c>
      <c r="C77" s="74">
        <v>176626.26800000001</v>
      </c>
      <c r="D77" s="74">
        <v>6506.76</v>
      </c>
      <c r="E77" s="274"/>
      <c r="F77" s="274"/>
      <c r="G77" s="274"/>
      <c r="H77" s="274"/>
      <c r="I77" s="74">
        <v>135.67500000000001</v>
      </c>
      <c r="J77" s="74">
        <v>2882.88</v>
      </c>
      <c r="K77" s="274"/>
      <c r="L77" s="273">
        <f t="shared" si="7"/>
        <v>9525.3150000000005</v>
      </c>
      <c r="M77" s="273">
        <f t="shared" si="8"/>
        <v>186151.58300000001</v>
      </c>
      <c r="N77" s="275">
        <v>4760</v>
      </c>
      <c r="O77" s="273">
        <f t="shared" si="9"/>
        <v>190911.58300000001</v>
      </c>
    </row>
    <row r="78" spans="1:15" ht="17.100000000000001" customHeight="1">
      <c r="A78" s="458"/>
      <c r="B78" s="50" t="s">
        <v>148</v>
      </c>
      <c r="C78" s="74">
        <v>18026.133999999998</v>
      </c>
      <c r="D78" s="74">
        <v>2811</v>
      </c>
      <c r="E78" s="274"/>
      <c r="F78" s="274"/>
      <c r="G78" s="274"/>
      <c r="H78" s="274"/>
      <c r="I78" s="74">
        <v>100</v>
      </c>
      <c r="J78" s="74">
        <v>102</v>
      </c>
      <c r="K78" s="274"/>
      <c r="L78" s="273">
        <f t="shared" si="7"/>
        <v>3013</v>
      </c>
      <c r="M78" s="273">
        <f t="shared" si="8"/>
        <v>21039.133999999998</v>
      </c>
      <c r="N78" s="275"/>
      <c r="O78" s="273">
        <f t="shared" si="9"/>
        <v>21039.133999999998</v>
      </c>
    </row>
    <row r="79" spans="1:15" ht="17.100000000000001" customHeight="1">
      <c r="A79" s="458"/>
      <c r="B79" s="50" t="s">
        <v>263</v>
      </c>
      <c r="C79" s="74">
        <v>1307.896</v>
      </c>
      <c r="D79" s="74">
        <v>370.00900000000001</v>
      </c>
      <c r="E79" s="274"/>
      <c r="F79" s="274"/>
      <c r="G79" s="274"/>
      <c r="H79" s="274"/>
      <c r="I79" s="74">
        <v>23</v>
      </c>
      <c r="J79" s="74">
        <v>113.36</v>
      </c>
      <c r="K79" s="274"/>
      <c r="L79" s="273">
        <f t="shared" si="7"/>
        <v>506.36900000000003</v>
      </c>
      <c r="M79" s="273">
        <f t="shared" si="8"/>
        <v>1814.2649999999999</v>
      </c>
      <c r="N79" s="275"/>
      <c r="O79" s="273">
        <f t="shared" si="9"/>
        <v>1814.2649999999999</v>
      </c>
    </row>
    <row r="80" spans="1:15" ht="17.100000000000001" customHeight="1">
      <c r="A80" s="458"/>
      <c r="B80" s="50" t="s">
        <v>264</v>
      </c>
      <c r="C80" s="74">
        <v>1372.433</v>
      </c>
      <c r="D80" s="74">
        <v>475.56</v>
      </c>
      <c r="E80" s="274"/>
      <c r="F80" s="274"/>
      <c r="G80" s="274"/>
      <c r="H80" s="274"/>
      <c r="I80" s="74">
        <v>10</v>
      </c>
      <c r="J80" s="74">
        <v>350</v>
      </c>
      <c r="K80" s="274"/>
      <c r="L80" s="273">
        <f t="shared" si="7"/>
        <v>835.56</v>
      </c>
      <c r="M80" s="273">
        <f t="shared" si="8"/>
        <v>2207.9929999999999</v>
      </c>
      <c r="N80" s="275"/>
      <c r="O80" s="273">
        <f t="shared" si="9"/>
        <v>2207.9929999999999</v>
      </c>
    </row>
    <row r="81" spans="1:16" ht="17.100000000000001" customHeight="1">
      <c r="A81" s="458"/>
      <c r="B81" s="50" t="s">
        <v>254</v>
      </c>
      <c r="C81" s="74">
        <v>911.36500000000001</v>
      </c>
      <c r="D81" s="74">
        <v>537</v>
      </c>
      <c r="E81" s="274"/>
      <c r="F81" s="274"/>
      <c r="G81" s="274"/>
      <c r="H81" s="274"/>
      <c r="I81" s="74">
        <v>10</v>
      </c>
      <c r="J81" s="74">
        <v>230</v>
      </c>
      <c r="K81" s="274"/>
      <c r="L81" s="273">
        <f t="shared" si="7"/>
        <v>777</v>
      </c>
      <c r="M81" s="273">
        <f t="shared" si="8"/>
        <v>1688.365</v>
      </c>
      <c r="N81" s="275"/>
      <c r="O81" s="273">
        <f t="shared" si="9"/>
        <v>1688.365</v>
      </c>
    </row>
    <row r="82" spans="1:16" ht="17.100000000000001" customHeight="1">
      <c r="A82" s="459"/>
      <c r="B82" s="50" t="s">
        <v>265</v>
      </c>
      <c r="C82" s="74">
        <v>961.35500000000002</v>
      </c>
      <c r="D82" s="74">
        <v>1218.1410000000001</v>
      </c>
      <c r="E82" s="274"/>
      <c r="F82" s="274"/>
      <c r="G82" s="274"/>
      <c r="H82" s="274"/>
      <c r="I82" s="74">
        <v>10</v>
      </c>
      <c r="J82" s="74">
        <v>565</v>
      </c>
      <c r="K82" s="274"/>
      <c r="L82" s="273">
        <f t="shared" si="7"/>
        <v>1793.1410000000001</v>
      </c>
      <c r="M82" s="273">
        <f t="shared" si="8"/>
        <v>2754.4960000000001</v>
      </c>
      <c r="N82" s="275"/>
      <c r="O82" s="273">
        <f t="shared" si="9"/>
        <v>2754.4960000000001</v>
      </c>
    </row>
    <row r="83" spans="1:16" ht="17.100000000000001" customHeight="1">
      <c r="A83" s="62">
        <v>32</v>
      </c>
      <c r="B83" s="50" t="s">
        <v>149</v>
      </c>
      <c r="C83" s="74">
        <v>220253.57500000001</v>
      </c>
      <c r="D83" s="74">
        <v>37842.5</v>
      </c>
      <c r="E83" s="274"/>
      <c r="F83" s="274"/>
      <c r="G83" s="274"/>
      <c r="H83" s="274"/>
      <c r="I83" s="74">
        <v>92.5</v>
      </c>
      <c r="J83" s="74">
        <v>521</v>
      </c>
      <c r="K83" s="74">
        <v>21200</v>
      </c>
      <c r="L83" s="273">
        <f t="shared" si="7"/>
        <v>59656</v>
      </c>
      <c r="M83" s="273">
        <f t="shared" si="8"/>
        <v>279909.57500000001</v>
      </c>
      <c r="N83" s="275">
        <v>14000</v>
      </c>
      <c r="O83" s="273">
        <f t="shared" si="9"/>
        <v>293909.57500000001</v>
      </c>
    </row>
    <row r="84" spans="1:16" ht="17.100000000000001" customHeight="1">
      <c r="A84" s="62">
        <v>33</v>
      </c>
      <c r="B84" s="230" t="s">
        <v>285</v>
      </c>
      <c r="C84" s="74"/>
      <c r="D84" s="74"/>
      <c r="E84" s="274"/>
      <c r="F84" s="274"/>
      <c r="G84" s="274"/>
      <c r="H84" s="274"/>
      <c r="I84" s="74"/>
      <c r="J84" s="74"/>
      <c r="K84" s="74"/>
      <c r="L84" s="273">
        <f t="shared" si="7"/>
        <v>0</v>
      </c>
      <c r="M84" s="273">
        <f t="shared" si="8"/>
        <v>0</v>
      </c>
      <c r="N84" s="274"/>
      <c r="O84" s="273">
        <f t="shared" si="9"/>
        <v>0</v>
      </c>
    </row>
    <row r="85" spans="1:16" ht="17.100000000000001" customHeight="1">
      <c r="A85" s="460" t="s">
        <v>150</v>
      </c>
      <c r="B85" s="461"/>
      <c r="C85" s="272">
        <f>C6+C13+C16+C39+C40+C47+C48+C49+C50+C51+C52+C53+C54+C55+C56+C57+C58+C59+C60+C61+C62+C63+C64+C65+C66+C67+C68+C69+C70+C71+C72+C83+C84</f>
        <v>31940962.069999993</v>
      </c>
      <c r="D85" s="272">
        <f t="shared" ref="D85:O85" si="12">D6+D13+D16+D39+D40+D47+D48+D49+D50+D51+D52+D53+D54+D55+D56+D57+D58+D59+D60+D61+D62+D63+D64+D65+D66+D67+D68+D69+D70+D71+D72+D83+D84</f>
        <v>13581280.597999999</v>
      </c>
      <c r="E85" s="272">
        <f t="shared" si="12"/>
        <v>1930675.801</v>
      </c>
      <c r="F85" s="272">
        <f t="shared" si="12"/>
        <v>3009915.3779999996</v>
      </c>
      <c r="G85" s="272">
        <f t="shared" si="12"/>
        <v>3207566.2220000005</v>
      </c>
      <c r="H85" s="272">
        <f t="shared" si="12"/>
        <v>5722476.0410000002</v>
      </c>
      <c r="I85" s="272">
        <f t="shared" si="12"/>
        <v>9577923.5879999995</v>
      </c>
      <c r="J85" s="272">
        <f t="shared" si="12"/>
        <v>2790649.4390000002</v>
      </c>
      <c r="K85" s="272">
        <f t="shared" si="12"/>
        <v>8183584</v>
      </c>
      <c r="L85" s="272">
        <f t="shared" si="12"/>
        <v>48004071.067000009</v>
      </c>
      <c r="M85" s="272">
        <f t="shared" si="12"/>
        <v>79945033.13699998</v>
      </c>
      <c r="N85" s="272">
        <f t="shared" si="12"/>
        <v>37177897.012999997</v>
      </c>
      <c r="O85" s="273">
        <f t="shared" si="12"/>
        <v>117122930.14999999</v>
      </c>
      <c r="P85" s="51"/>
    </row>
    <row r="86" spans="1:16" ht="17.100000000000001" customHeight="1">
      <c r="A86" s="53"/>
      <c r="B86" s="53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6">
        <v>15</v>
      </c>
    </row>
    <row r="88" spans="1:16" ht="17.100000000000001" customHeight="1">
      <c r="O88" s="71"/>
    </row>
    <row r="94" spans="1:16" ht="17.100000000000001" customHeight="1">
      <c r="O94" s="54"/>
    </row>
  </sheetData>
  <sheetProtection password="CC06" sheet="1" objects="1" scenarios="1"/>
  <mergeCells count="20">
    <mergeCell ref="E45:E46"/>
    <mergeCell ref="G45:G46"/>
    <mergeCell ref="O45:O46"/>
    <mergeCell ref="A2:O2"/>
    <mergeCell ref="N3:O3"/>
    <mergeCell ref="E4:E5"/>
    <mergeCell ref="F4:F5"/>
    <mergeCell ref="G4:G5"/>
    <mergeCell ref="O4:O5"/>
    <mergeCell ref="F45:F46"/>
    <mergeCell ref="A41:A42"/>
    <mergeCell ref="A17:A26"/>
    <mergeCell ref="A7:A12"/>
    <mergeCell ref="A85:B85"/>
    <mergeCell ref="A1:B1"/>
    <mergeCell ref="A4:A5"/>
    <mergeCell ref="B4:B5"/>
    <mergeCell ref="A45:A46"/>
    <mergeCell ref="B45:B46"/>
    <mergeCell ref="A73:A82"/>
  </mergeCells>
  <pageMargins left="0.17" right="0.17" top="0.27" bottom="0.32" header="0.31496062992125984" footer="0.31496062992125984"/>
  <pageSetup paperSize="9" scale="78" orientation="landscape" r:id="rId1"/>
  <rowBreaks count="1" manualBreakCount="1">
    <brk id="43" max="16383" man="1"/>
  </rowBreaks>
</worksheet>
</file>

<file path=xl/worksheets/sheet81.xml><?xml version="1.0" encoding="utf-8"?>
<worksheet xmlns="http://schemas.openxmlformats.org/spreadsheetml/2006/main" xmlns:r="http://schemas.openxmlformats.org/officeDocument/2006/relationships">
  <sheetPr>
    <tabColor rgb="FFFF0000"/>
  </sheetPr>
  <dimension ref="A1:P95"/>
  <sheetViews>
    <sheetView rightToLeft="1" topLeftCell="B38" zoomScale="110" zoomScaleNormal="110" workbookViewId="0">
      <selection activeCell="B38" sqref="A1:XFD1048576"/>
    </sheetView>
  </sheetViews>
  <sheetFormatPr defaultRowHeight="17.100000000000001" customHeight="1"/>
  <cols>
    <col min="1" max="1" width="4" style="45" customWidth="1"/>
    <col min="2" max="2" width="31.5" style="44" customWidth="1"/>
    <col min="3" max="3" width="11" style="56" customWidth="1"/>
    <col min="4" max="4" width="11.125" style="56" customWidth="1"/>
    <col min="5" max="5" width="10" style="56" customWidth="1"/>
    <col min="6" max="6" width="9.75" style="56" customWidth="1"/>
    <col min="7" max="8" width="10" style="56" customWidth="1"/>
    <col min="9" max="9" width="11.125" style="56" customWidth="1"/>
    <col min="10" max="10" width="10.125" style="56" customWidth="1"/>
    <col min="11" max="11" width="11.5" style="56" customWidth="1"/>
    <col min="12" max="12" width="16.25" style="56" customWidth="1"/>
    <col min="13" max="13" width="14" style="56" customWidth="1"/>
    <col min="14" max="14" width="10.75" style="56" customWidth="1"/>
    <col min="15" max="15" width="14.875" style="56" customWidth="1"/>
    <col min="16" max="16384" width="9" style="44"/>
  </cols>
  <sheetData>
    <row r="1" spans="1:15" ht="18" customHeight="1">
      <c r="A1" s="466"/>
      <c r="B1" s="466"/>
      <c r="C1" s="55"/>
    </row>
    <row r="2" spans="1:15" ht="18" customHeight="1">
      <c r="A2" s="467" t="s">
        <v>272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</row>
    <row r="3" spans="1:15" ht="18" customHeight="1">
      <c r="N3" s="480" t="s">
        <v>66</v>
      </c>
      <c r="O3" s="480"/>
    </row>
    <row r="4" spans="1:15" ht="18" customHeight="1">
      <c r="A4" s="462" t="s">
        <v>1</v>
      </c>
      <c r="B4" s="469" t="s">
        <v>67</v>
      </c>
      <c r="C4" s="216" t="s">
        <v>68</v>
      </c>
      <c r="D4" s="216" t="s">
        <v>69</v>
      </c>
      <c r="E4" s="476" t="s">
        <v>70</v>
      </c>
      <c r="F4" s="476" t="s">
        <v>71</v>
      </c>
      <c r="G4" s="476" t="s">
        <v>72</v>
      </c>
      <c r="H4" s="216" t="s">
        <v>73</v>
      </c>
      <c r="I4" s="216" t="s">
        <v>74</v>
      </c>
      <c r="J4" s="216" t="s">
        <v>75</v>
      </c>
      <c r="K4" s="216" t="s">
        <v>76</v>
      </c>
      <c r="L4" s="214" t="s">
        <v>77</v>
      </c>
      <c r="M4" s="214" t="s">
        <v>78</v>
      </c>
      <c r="N4" s="214" t="s">
        <v>79</v>
      </c>
      <c r="O4" s="478" t="s">
        <v>80</v>
      </c>
    </row>
    <row r="5" spans="1:15" ht="18" customHeight="1">
      <c r="A5" s="463"/>
      <c r="B5" s="470"/>
      <c r="C5" s="72" t="s">
        <v>81</v>
      </c>
      <c r="D5" s="217" t="s">
        <v>82</v>
      </c>
      <c r="E5" s="477"/>
      <c r="F5" s="477"/>
      <c r="G5" s="477"/>
      <c r="H5" s="217" t="s">
        <v>83</v>
      </c>
      <c r="I5" s="217" t="s">
        <v>84</v>
      </c>
      <c r="J5" s="217" t="s">
        <v>85</v>
      </c>
      <c r="K5" s="217" t="s">
        <v>86</v>
      </c>
      <c r="L5" s="215" t="s">
        <v>87</v>
      </c>
      <c r="M5" s="303" t="s">
        <v>309</v>
      </c>
      <c r="N5" s="215" t="s">
        <v>89</v>
      </c>
      <c r="O5" s="479"/>
    </row>
    <row r="6" spans="1:15" ht="18" customHeight="1">
      <c r="A6" s="57">
        <v>1</v>
      </c>
      <c r="B6" s="58" t="s">
        <v>90</v>
      </c>
      <c r="C6" s="73">
        <f t="shared" ref="C6" si="0">SUM(C7:C12)</f>
        <v>245680.39499999999</v>
      </c>
      <c r="D6" s="73">
        <f t="shared" ref="D6:K6" si="1">SUM(D7:D12)</f>
        <v>193428.5</v>
      </c>
      <c r="E6" s="73">
        <f t="shared" si="1"/>
        <v>0</v>
      </c>
      <c r="F6" s="73">
        <f t="shared" si="1"/>
        <v>0</v>
      </c>
      <c r="G6" s="73">
        <f t="shared" si="1"/>
        <v>657.23699999999997</v>
      </c>
      <c r="H6" s="73">
        <f t="shared" si="1"/>
        <v>0</v>
      </c>
      <c r="I6" s="73">
        <f t="shared" si="1"/>
        <v>107925</v>
      </c>
      <c r="J6" s="73">
        <f t="shared" si="1"/>
        <v>28903</v>
      </c>
      <c r="K6" s="73">
        <f t="shared" si="1"/>
        <v>0</v>
      </c>
      <c r="L6" s="59">
        <f>D6+E6+F6+G6+H6+I6+J6+K6</f>
        <v>330913.73699999996</v>
      </c>
      <c r="M6" s="59">
        <f>C6+D6+E6+F6+G6+H6+I6+J6+K6</f>
        <v>576594.13199999998</v>
      </c>
      <c r="N6" s="59">
        <f>SUM(N7:N12)</f>
        <v>6370</v>
      </c>
      <c r="O6" s="59">
        <f t="shared" ref="O6:O43" si="2">M6+N6</f>
        <v>582964.13199999998</v>
      </c>
    </row>
    <row r="7" spans="1:15" ht="18" customHeight="1">
      <c r="A7" s="457"/>
      <c r="B7" s="60" t="s">
        <v>91</v>
      </c>
      <c r="C7" s="74">
        <v>131268.46299999999</v>
      </c>
      <c r="D7" s="74">
        <v>152618</v>
      </c>
      <c r="E7" s="76"/>
      <c r="F7" s="76"/>
      <c r="G7" s="74">
        <v>634</v>
      </c>
      <c r="H7" s="74"/>
      <c r="I7" s="74">
        <v>6540</v>
      </c>
      <c r="J7" s="74">
        <v>16900</v>
      </c>
      <c r="K7" s="76"/>
      <c r="L7" s="59">
        <f t="shared" ref="L7:L43" si="3">D7+E7+F7+G7+H7+I7+J7+K7</f>
        <v>176692</v>
      </c>
      <c r="M7" s="59">
        <f t="shared" ref="M7:M43" si="4">C7+D7+E7+F7+G7+H7+I7+J7+K7</f>
        <v>307960.46299999999</v>
      </c>
      <c r="N7" s="61"/>
      <c r="O7" s="59">
        <f t="shared" si="2"/>
        <v>307960.46299999999</v>
      </c>
    </row>
    <row r="8" spans="1:15" ht="18" customHeight="1">
      <c r="A8" s="458"/>
      <c r="B8" s="60" t="s">
        <v>92</v>
      </c>
      <c r="C8" s="74">
        <v>17844.485000000001</v>
      </c>
      <c r="D8" s="74">
        <v>900</v>
      </c>
      <c r="E8" s="76"/>
      <c r="F8" s="76"/>
      <c r="G8" s="76"/>
      <c r="H8" s="76"/>
      <c r="I8" s="76"/>
      <c r="J8" s="74">
        <v>544</v>
      </c>
      <c r="K8" s="76"/>
      <c r="L8" s="59">
        <f t="shared" si="3"/>
        <v>1444</v>
      </c>
      <c r="M8" s="59">
        <f t="shared" si="4"/>
        <v>19288.485000000001</v>
      </c>
      <c r="N8" s="61"/>
      <c r="O8" s="59">
        <f t="shared" si="2"/>
        <v>19288.485000000001</v>
      </c>
    </row>
    <row r="9" spans="1:15" ht="18" customHeight="1">
      <c r="A9" s="458"/>
      <c r="B9" s="60" t="s">
        <v>93</v>
      </c>
      <c r="C9" s="74">
        <v>17213.675999999999</v>
      </c>
      <c r="D9" s="74">
        <v>2807</v>
      </c>
      <c r="E9" s="76"/>
      <c r="F9" s="76"/>
      <c r="G9" s="76"/>
      <c r="H9" s="76"/>
      <c r="I9" s="74">
        <v>100935</v>
      </c>
      <c r="J9" s="74">
        <v>149</v>
      </c>
      <c r="K9" s="76"/>
      <c r="L9" s="59">
        <f t="shared" si="3"/>
        <v>103891</v>
      </c>
      <c r="M9" s="59">
        <f t="shared" si="4"/>
        <v>121104.67600000001</v>
      </c>
      <c r="N9" s="61"/>
      <c r="O9" s="59">
        <f t="shared" si="2"/>
        <v>121104.67600000001</v>
      </c>
    </row>
    <row r="10" spans="1:15" ht="18" customHeight="1">
      <c r="A10" s="458"/>
      <c r="B10" s="60" t="s">
        <v>94</v>
      </c>
      <c r="C10" s="74">
        <v>1099.086</v>
      </c>
      <c r="D10" s="74">
        <v>383</v>
      </c>
      <c r="E10" s="76"/>
      <c r="F10" s="76"/>
      <c r="G10" s="76"/>
      <c r="H10" s="76"/>
      <c r="I10" s="74">
        <v>1.5</v>
      </c>
      <c r="J10" s="74">
        <v>173.75</v>
      </c>
      <c r="K10" s="76"/>
      <c r="L10" s="59">
        <f t="shared" si="3"/>
        <v>558.25</v>
      </c>
      <c r="M10" s="59">
        <f t="shared" si="4"/>
        <v>1657.336</v>
      </c>
      <c r="N10" s="61"/>
      <c r="O10" s="59">
        <f t="shared" si="2"/>
        <v>1657.336</v>
      </c>
    </row>
    <row r="11" spans="1:15" ht="18" customHeight="1">
      <c r="A11" s="458"/>
      <c r="B11" s="60" t="s">
        <v>95</v>
      </c>
      <c r="C11" s="74">
        <v>46775.74</v>
      </c>
      <c r="D11" s="74">
        <v>18665.5</v>
      </c>
      <c r="E11" s="76"/>
      <c r="F11" s="76"/>
      <c r="G11" s="76">
        <v>23.236999999999998</v>
      </c>
      <c r="H11" s="76"/>
      <c r="I11" s="74">
        <v>198.5</v>
      </c>
      <c r="J11" s="74">
        <v>1986.25</v>
      </c>
      <c r="K11" s="76"/>
      <c r="L11" s="59">
        <f t="shared" si="3"/>
        <v>20873.487000000001</v>
      </c>
      <c r="M11" s="59">
        <f t="shared" si="4"/>
        <v>67649.226999999999</v>
      </c>
      <c r="N11" s="61">
        <v>3500</v>
      </c>
      <c r="O11" s="59">
        <f t="shared" si="2"/>
        <v>71149.226999999999</v>
      </c>
    </row>
    <row r="12" spans="1:15" ht="18" customHeight="1">
      <c r="A12" s="459"/>
      <c r="B12" s="60" t="s">
        <v>96</v>
      </c>
      <c r="C12" s="74">
        <v>31478.945</v>
      </c>
      <c r="D12" s="74">
        <v>18055</v>
      </c>
      <c r="E12" s="76"/>
      <c r="F12" s="76"/>
      <c r="G12" s="76"/>
      <c r="H12" s="76"/>
      <c r="I12" s="74">
        <v>250</v>
      </c>
      <c r="J12" s="74">
        <v>9150</v>
      </c>
      <c r="K12" s="76"/>
      <c r="L12" s="59">
        <f t="shared" si="3"/>
        <v>27455</v>
      </c>
      <c r="M12" s="59">
        <f t="shared" si="4"/>
        <v>58933.945</v>
      </c>
      <c r="N12" s="61">
        <v>2870</v>
      </c>
      <c r="O12" s="59">
        <f t="shared" si="2"/>
        <v>61803.945</v>
      </c>
    </row>
    <row r="13" spans="1:15" ht="18" customHeight="1">
      <c r="A13" s="62">
        <v>2</v>
      </c>
      <c r="B13" s="58" t="s">
        <v>97</v>
      </c>
      <c r="C13" s="73">
        <f t="shared" ref="C13:K13" si="5">C14+C15</f>
        <v>78191.592000000004</v>
      </c>
      <c r="D13" s="73">
        <f t="shared" si="5"/>
        <v>23014.075000000001</v>
      </c>
      <c r="E13" s="73">
        <f t="shared" si="5"/>
        <v>0</v>
      </c>
      <c r="F13" s="73">
        <f t="shared" si="5"/>
        <v>0</v>
      </c>
      <c r="G13" s="73">
        <f t="shared" si="5"/>
        <v>7.1219999999999999</v>
      </c>
      <c r="H13" s="73">
        <f t="shared" si="5"/>
        <v>0</v>
      </c>
      <c r="I13" s="73">
        <f t="shared" si="5"/>
        <v>557.23500000000001</v>
      </c>
      <c r="J13" s="73">
        <f t="shared" si="5"/>
        <v>2306</v>
      </c>
      <c r="K13" s="73">
        <f t="shared" si="5"/>
        <v>0</v>
      </c>
      <c r="L13" s="59">
        <f t="shared" si="3"/>
        <v>25884.432000000001</v>
      </c>
      <c r="M13" s="59">
        <f t="shared" si="4"/>
        <v>104076.024</v>
      </c>
      <c r="N13" s="59">
        <f>N14+N15</f>
        <v>11062.1</v>
      </c>
      <c r="O13" s="59">
        <f t="shared" si="2"/>
        <v>115138.12400000001</v>
      </c>
    </row>
    <row r="14" spans="1:15" ht="18" customHeight="1">
      <c r="A14" s="62"/>
      <c r="B14" s="60" t="s">
        <v>98</v>
      </c>
      <c r="C14" s="74">
        <v>75204.054000000004</v>
      </c>
      <c r="D14" s="74">
        <v>22566</v>
      </c>
      <c r="E14" s="76"/>
      <c r="F14" s="76"/>
      <c r="G14" s="76"/>
      <c r="H14" s="74"/>
      <c r="I14" s="74">
        <v>545.6</v>
      </c>
      <c r="J14" s="74">
        <v>2264</v>
      </c>
      <c r="K14" s="76"/>
      <c r="L14" s="59">
        <f t="shared" si="3"/>
        <v>25375.599999999999</v>
      </c>
      <c r="M14" s="59">
        <f t="shared" si="4"/>
        <v>100579.65400000001</v>
      </c>
      <c r="N14" s="61">
        <v>9800</v>
      </c>
      <c r="O14" s="59">
        <f t="shared" si="2"/>
        <v>110379.65400000001</v>
      </c>
    </row>
    <row r="15" spans="1:15" ht="18" customHeight="1">
      <c r="A15" s="62"/>
      <c r="B15" s="60" t="s">
        <v>259</v>
      </c>
      <c r="C15" s="74">
        <v>2987.538</v>
      </c>
      <c r="D15" s="74">
        <v>448.07499999999999</v>
      </c>
      <c r="E15" s="76"/>
      <c r="F15" s="76"/>
      <c r="G15" s="76">
        <v>7.1219999999999999</v>
      </c>
      <c r="H15" s="76"/>
      <c r="I15" s="74">
        <v>11.635</v>
      </c>
      <c r="J15" s="74">
        <v>42</v>
      </c>
      <c r="K15" s="76"/>
      <c r="L15" s="59">
        <f t="shared" si="3"/>
        <v>508.83199999999999</v>
      </c>
      <c r="M15" s="59">
        <f t="shared" si="4"/>
        <v>3496.37</v>
      </c>
      <c r="N15" s="61">
        <v>1262.0999999999999</v>
      </c>
      <c r="O15" s="59">
        <f t="shared" si="2"/>
        <v>4758.4699999999993</v>
      </c>
    </row>
    <row r="16" spans="1:15" ht="18" customHeight="1">
      <c r="A16" s="57">
        <v>3</v>
      </c>
      <c r="B16" s="58" t="s">
        <v>260</v>
      </c>
      <c r="C16" s="73">
        <f>SUM(C17:C39)</f>
        <v>884749.74</v>
      </c>
      <c r="D16" s="73">
        <f t="shared" ref="D16:K16" si="6">SUM(D17:D39)</f>
        <v>277792.99400000001</v>
      </c>
      <c r="E16" s="73">
        <f t="shared" si="6"/>
        <v>0</v>
      </c>
      <c r="F16" s="73">
        <f t="shared" si="6"/>
        <v>0</v>
      </c>
      <c r="G16" s="73">
        <f t="shared" si="6"/>
        <v>388226.92099999997</v>
      </c>
      <c r="H16" s="73">
        <f t="shared" si="6"/>
        <v>454384.78100000002</v>
      </c>
      <c r="I16" s="73">
        <f t="shared" si="6"/>
        <v>741727.973</v>
      </c>
      <c r="J16" s="73">
        <f t="shared" si="6"/>
        <v>58492.705000000002</v>
      </c>
      <c r="K16" s="73">
        <f t="shared" si="6"/>
        <v>0</v>
      </c>
      <c r="L16" s="59">
        <f t="shared" si="3"/>
        <v>1920625.3740000001</v>
      </c>
      <c r="M16" s="59">
        <f t="shared" si="4"/>
        <v>2805375.1140000001</v>
      </c>
      <c r="N16" s="59">
        <f>SUM(N17:N39)</f>
        <v>667483.01400000008</v>
      </c>
      <c r="O16" s="59">
        <f t="shared" si="2"/>
        <v>3472858.128</v>
      </c>
    </row>
    <row r="17" spans="1:15" ht="18" customHeight="1">
      <c r="A17" s="457"/>
      <c r="B17" s="60" t="s">
        <v>100</v>
      </c>
      <c r="C17" s="74">
        <v>53042.048000000003</v>
      </c>
      <c r="D17" s="74">
        <v>22548.862000000001</v>
      </c>
      <c r="E17" s="76"/>
      <c r="F17" s="76"/>
      <c r="G17" s="76">
        <v>925.51099999999997</v>
      </c>
      <c r="H17" s="76"/>
      <c r="I17" s="74">
        <v>517.77</v>
      </c>
      <c r="J17" s="74">
        <v>2125</v>
      </c>
      <c r="K17" s="76"/>
      <c r="L17" s="59">
        <f t="shared" si="3"/>
        <v>26117.143</v>
      </c>
      <c r="M17" s="59">
        <f t="shared" si="4"/>
        <v>79159.191000000006</v>
      </c>
      <c r="N17" s="61">
        <v>17316</v>
      </c>
      <c r="O17" s="59">
        <f>M17+N17</f>
        <v>96475.191000000006</v>
      </c>
    </row>
    <row r="18" spans="1:15" ht="18" customHeight="1">
      <c r="A18" s="458"/>
      <c r="B18" s="60" t="s">
        <v>101</v>
      </c>
      <c r="C18" s="74">
        <v>152475.73699999999</v>
      </c>
      <c r="D18" s="74">
        <v>28022.715</v>
      </c>
      <c r="E18" s="76"/>
      <c r="F18" s="76"/>
      <c r="G18" s="76"/>
      <c r="H18" s="76">
        <v>454384.78100000002</v>
      </c>
      <c r="I18" s="74">
        <v>173345.17199999999</v>
      </c>
      <c r="J18" s="74">
        <v>4184.6310000000003</v>
      </c>
      <c r="K18" s="76"/>
      <c r="L18" s="59">
        <f t="shared" ref="L18:L21" si="7">D18+E18+F18+G18+H18+I18+J18+K18</f>
        <v>659937.29900000012</v>
      </c>
      <c r="M18" s="59">
        <f t="shared" si="4"/>
        <v>812413.03600000008</v>
      </c>
      <c r="N18" s="61">
        <v>102120</v>
      </c>
      <c r="O18" s="59">
        <f t="shared" si="2"/>
        <v>914533.03600000008</v>
      </c>
    </row>
    <row r="19" spans="1:15" ht="18" customHeight="1">
      <c r="A19" s="458"/>
      <c r="B19" s="60" t="s">
        <v>290</v>
      </c>
      <c r="C19" s="74">
        <v>3763.5120000000002</v>
      </c>
      <c r="D19" s="74">
        <v>803.74099999999999</v>
      </c>
      <c r="E19" s="76"/>
      <c r="F19" s="76"/>
      <c r="G19" s="76"/>
      <c r="H19" s="76"/>
      <c r="I19" s="74">
        <v>49.655000000000001</v>
      </c>
      <c r="J19" s="74">
        <v>297.75700000000001</v>
      </c>
      <c r="K19" s="76"/>
      <c r="L19" s="59">
        <f t="shared" si="7"/>
        <v>1151.153</v>
      </c>
      <c r="M19" s="59">
        <f t="shared" ref="M19:M21" si="8">C19+D19+E19+F19+G19+H19+I19+J19+K19</f>
        <v>4914.665</v>
      </c>
      <c r="N19" s="61"/>
      <c r="O19" s="59">
        <f t="shared" si="2"/>
        <v>4914.665</v>
      </c>
    </row>
    <row r="20" spans="1:15" ht="18" customHeight="1">
      <c r="A20" s="458"/>
      <c r="B20" s="60" t="s">
        <v>291</v>
      </c>
      <c r="C20" s="74">
        <v>4137.1310000000003</v>
      </c>
      <c r="D20" s="74">
        <v>2255.953</v>
      </c>
      <c r="E20" s="76"/>
      <c r="F20" s="76"/>
      <c r="G20" s="76"/>
      <c r="H20" s="76"/>
      <c r="I20" s="74">
        <v>198.62</v>
      </c>
      <c r="J20" s="74">
        <v>1244.1020000000001</v>
      </c>
      <c r="K20" s="76"/>
      <c r="L20" s="59">
        <f t="shared" si="7"/>
        <v>3698.6750000000002</v>
      </c>
      <c r="M20" s="59">
        <f t="shared" si="8"/>
        <v>7835.8060000000005</v>
      </c>
      <c r="N20" s="61"/>
      <c r="O20" s="59">
        <f t="shared" si="2"/>
        <v>7835.8060000000005</v>
      </c>
    </row>
    <row r="21" spans="1:15" ht="18" customHeight="1">
      <c r="A21" s="458"/>
      <c r="B21" s="60" t="s">
        <v>292</v>
      </c>
      <c r="C21" s="74">
        <v>3613.32</v>
      </c>
      <c r="D21" s="74">
        <v>2244.7249999999999</v>
      </c>
      <c r="E21" s="76"/>
      <c r="F21" s="76"/>
      <c r="G21" s="76"/>
      <c r="H21" s="76"/>
      <c r="I21" s="74">
        <v>496.55200000000002</v>
      </c>
      <c r="J21" s="74">
        <v>273.50900000000001</v>
      </c>
      <c r="K21" s="76"/>
      <c r="L21" s="59">
        <f t="shared" si="7"/>
        <v>3014.7860000000001</v>
      </c>
      <c r="M21" s="59">
        <f t="shared" si="8"/>
        <v>6628.1059999999998</v>
      </c>
      <c r="N21" s="61"/>
      <c r="O21" s="59">
        <f t="shared" si="2"/>
        <v>6628.1059999999998</v>
      </c>
    </row>
    <row r="22" spans="1:15" ht="18" customHeight="1">
      <c r="A22" s="458"/>
      <c r="B22" s="60" t="s">
        <v>293</v>
      </c>
      <c r="C22" s="74">
        <v>23011.603999999999</v>
      </c>
      <c r="D22" s="74">
        <v>4672.076</v>
      </c>
      <c r="E22" s="76"/>
      <c r="F22" s="76"/>
      <c r="G22" s="76"/>
      <c r="H22" s="76"/>
      <c r="I22" s="74">
        <v>305.05</v>
      </c>
      <c r="J22" s="74">
        <v>2789.5239999999999</v>
      </c>
      <c r="K22" s="76"/>
      <c r="L22" s="59">
        <f t="shared" si="3"/>
        <v>7766.65</v>
      </c>
      <c r="M22" s="59">
        <f t="shared" si="4"/>
        <v>30778.254000000001</v>
      </c>
      <c r="N22" s="61">
        <v>1050</v>
      </c>
      <c r="O22" s="59">
        <f t="shared" si="2"/>
        <v>31828.254000000001</v>
      </c>
    </row>
    <row r="23" spans="1:15" ht="18" customHeight="1">
      <c r="A23" s="458"/>
      <c r="B23" s="60" t="s">
        <v>294</v>
      </c>
      <c r="C23" s="74">
        <v>1099.0899999999999</v>
      </c>
      <c r="D23" s="74">
        <v>399.64400000000001</v>
      </c>
      <c r="E23" s="76"/>
      <c r="F23" s="76"/>
      <c r="G23" s="76"/>
      <c r="H23" s="76"/>
      <c r="I23" s="74">
        <v>1.25</v>
      </c>
      <c r="J23" s="74">
        <v>260</v>
      </c>
      <c r="K23" s="76"/>
      <c r="L23" s="59">
        <f t="shared" si="3"/>
        <v>660.89400000000001</v>
      </c>
      <c r="M23" s="59">
        <f t="shared" si="4"/>
        <v>1759.9839999999999</v>
      </c>
      <c r="N23" s="61">
        <v>910</v>
      </c>
      <c r="O23" s="59">
        <f t="shared" si="2"/>
        <v>2669.9839999999999</v>
      </c>
    </row>
    <row r="24" spans="1:15" ht="18" customHeight="1">
      <c r="A24" s="458"/>
      <c r="B24" s="60" t="s">
        <v>295</v>
      </c>
      <c r="C24" s="74">
        <v>51146.336000000003</v>
      </c>
      <c r="D24" s="74">
        <v>67568.205000000002</v>
      </c>
      <c r="E24" s="76"/>
      <c r="F24" s="76"/>
      <c r="G24" s="74">
        <v>387217.17</v>
      </c>
      <c r="H24" s="74"/>
      <c r="I24" s="74">
        <v>403.38</v>
      </c>
      <c r="J24" s="74">
        <v>1165.3699999999999</v>
      </c>
      <c r="K24" s="76"/>
      <c r="L24" s="59">
        <f t="shared" si="3"/>
        <v>456354.125</v>
      </c>
      <c r="M24" s="59">
        <f t="shared" si="4"/>
        <v>507500.46100000001</v>
      </c>
      <c r="N24" s="61">
        <v>291558.61700000003</v>
      </c>
      <c r="O24" s="59">
        <f t="shared" si="2"/>
        <v>799059.07799999998</v>
      </c>
    </row>
    <row r="25" spans="1:15" ht="18" customHeight="1">
      <c r="A25" s="458"/>
      <c r="B25" s="60" t="s">
        <v>296</v>
      </c>
      <c r="C25" s="74">
        <v>1226.4380000000001</v>
      </c>
      <c r="D25" s="74">
        <v>303.101</v>
      </c>
      <c r="E25" s="76"/>
      <c r="F25" s="76"/>
      <c r="G25" s="76"/>
      <c r="H25" s="76"/>
      <c r="I25" s="74">
        <v>7.2359999999999998</v>
      </c>
      <c r="J25" s="74">
        <v>45.75</v>
      </c>
      <c r="K25" s="76"/>
      <c r="L25" s="59">
        <f t="shared" si="3"/>
        <v>356.08699999999999</v>
      </c>
      <c r="M25" s="59">
        <f t="shared" si="4"/>
        <v>1582.5250000000003</v>
      </c>
      <c r="N25" s="61"/>
      <c r="O25" s="59">
        <f t="shared" si="2"/>
        <v>1582.5250000000003</v>
      </c>
    </row>
    <row r="26" spans="1:15" ht="18" customHeight="1">
      <c r="A26" s="458"/>
      <c r="B26" s="60" t="s">
        <v>297</v>
      </c>
      <c r="C26" s="74">
        <v>153456.13</v>
      </c>
      <c r="D26" s="74">
        <v>66000</v>
      </c>
      <c r="E26" s="76"/>
      <c r="F26" s="76"/>
      <c r="G26" s="76">
        <v>84.24</v>
      </c>
      <c r="H26" s="74"/>
      <c r="I26" s="74">
        <v>273660.99599999998</v>
      </c>
      <c r="J26" s="74">
        <v>18226.733</v>
      </c>
      <c r="K26" s="76"/>
      <c r="L26" s="59">
        <f t="shared" si="3"/>
        <v>357971.96899999998</v>
      </c>
      <c r="M26" s="59">
        <f t="shared" si="4"/>
        <v>511428.09899999999</v>
      </c>
      <c r="N26" s="61">
        <v>118734</v>
      </c>
      <c r="O26" s="59">
        <f t="shared" si="2"/>
        <v>630162.09899999993</v>
      </c>
    </row>
    <row r="27" spans="1:15" ht="18" customHeight="1">
      <c r="A27" s="213"/>
      <c r="B27" s="60" t="s">
        <v>298</v>
      </c>
      <c r="C27" s="74">
        <v>2613.02</v>
      </c>
      <c r="D27" s="74">
        <v>1021.307</v>
      </c>
      <c r="E27" s="76"/>
      <c r="F27" s="76"/>
      <c r="G27" s="76"/>
      <c r="H27" s="76"/>
      <c r="I27" s="74">
        <v>7</v>
      </c>
      <c r="J27" s="74">
        <v>218.71799999999999</v>
      </c>
      <c r="K27" s="76"/>
      <c r="L27" s="59">
        <f t="shared" si="3"/>
        <v>1247.0250000000001</v>
      </c>
      <c r="M27" s="59">
        <f t="shared" si="4"/>
        <v>3860.0450000000001</v>
      </c>
      <c r="N27" s="61"/>
      <c r="O27" s="59">
        <f>M27+N27</f>
        <v>3860.0450000000001</v>
      </c>
    </row>
    <row r="28" spans="1:15" ht="18" customHeight="1">
      <c r="A28" s="213"/>
      <c r="B28" s="60" t="s">
        <v>299</v>
      </c>
      <c r="C28" s="74">
        <v>4298.8869999999997</v>
      </c>
      <c r="D28" s="74">
        <v>1458.2080000000001</v>
      </c>
      <c r="E28" s="76"/>
      <c r="F28" s="76"/>
      <c r="G28" s="76"/>
      <c r="H28" s="74"/>
      <c r="I28" s="74">
        <v>76.747</v>
      </c>
      <c r="J28" s="74">
        <v>214.5</v>
      </c>
      <c r="K28" s="76"/>
      <c r="L28" s="59">
        <f t="shared" si="3"/>
        <v>1749.4550000000002</v>
      </c>
      <c r="M28" s="59">
        <f t="shared" si="4"/>
        <v>6048.3419999999996</v>
      </c>
      <c r="N28" s="61">
        <v>21432.317999999999</v>
      </c>
      <c r="O28" s="59">
        <f t="shared" si="2"/>
        <v>27480.66</v>
      </c>
    </row>
    <row r="29" spans="1:15" ht="18" customHeight="1">
      <c r="A29" s="213"/>
      <c r="B29" s="60" t="s">
        <v>300</v>
      </c>
      <c r="C29" s="74">
        <v>1015.054</v>
      </c>
      <c r="D29" s="74">
        <v>198.94200000000001</v>
      </c>
      <c r="E29" s="76"/>
      <c r="F29" s="76"/>
      <c r="G29" s="76"/>
      <c r="H29" s="76"/>
      <c r="I29" s="74">
        <v>5</v>
      </c>
      <c r="J29" s="74">
        <v>12.5</v>
      </c>
      <c r="K29" s="76"/>
      <c r="L29" s="59">
        <f t="shared" si="3"/>
        <v>216.44200000000001</v>
      </c>
      <c r="M29" s="59">
        <f t="shared" si="4"/>
        <v>1231.4960000000001</v>
      </c>
      <c r="N29" s="61"/>
      <c r="O29" s="59">
        <f t="shared" si="2"/>
        <v>1231.4960000000001</v>
      </c>
    </row>
    <row r="30" spans="1:15" ht="18" customHeight="1">
      <c r="A30" s="213"/>
      <c r="B30" s="60" t="s">
        <v>301</v>
      </c>
      <c r="C30" s="74">
        <v>53023.849000000002</v>
      </c>
      <c r="D30" s="74">
        <v>6448.4030000000002</v>
      </c>
      <c r="E30" s="76"/>
      <c r="F30" s="76"/>
      <c r="G30" s="76"/>
      <c r="H30" s="76"/>
      <c r="I30" s="74">
        <v>2497.85</v>
      </c>
      <c r="J30" s="74">
        <v>830.13099999999997</v>
      </c>
      <c r="K30" s="76"/>
      <c r="L30" s="59">
        <f t="shared" si="3"/>
        <v>9776.384</v>
      </c>
      <c r="M30" s="59">
        <f t="shared" si="4"/>
        <v>62800.233</v>
      </c>
      <c r="N30" s="61"/>
      <c r="O30" s="59">
        <f t="shared" si="2"/>
        <v>62800.233</v>
      </c>
    </row>
    <row r="31" spans="1:15" ht="18" customHeight="1">
      <c r="A31" s="213"/>
      <c r="B31" s="60" t="s">
        <v>107</v>
      </c>
      <c r="C31" s="74">
        <v>170125.58199999999</v>
      </c>
      <c r="D31" s="74">
        <v>32182</v>
      </c>
      <c r="E31" s="76"/>
      <c r="F31" s="76"/>
      <c r="G31" s="76"/>
      <c r="H31" s="76"/>
      <c r="I31" s="74">
        <v>574.18499999999995</v>
      </c>
      <c r="J31" s="74">
        <v>10750</v>
      </c>
      <c r="K31" s="76"/>
      <c r="L31" s="59">
        <f t="shared" si="3"/>
        <v>43506.184999999998</v>
      </c>
      <c r="M31" s="59">
        <f t="shared" si="4"/>
        <v>213631.76699999999</v>
      </c>
      <c r="N31" s="61">
        <v>28000</v>
      </c>
      <c r="O31" s="59">
        <f t="shared" si="2"/>
        <v>241631.76699999999</v>
      </c>
    </row>
    <row r="32" spans="1:15" ht="18" customHeight="1">
      <c r="A32" s="213"/>
      <c r="B32" s="60" t="s">
        <v>152</v>
      </c>
      <c r="C32" s="74">
        <v>2431.46</v>
      </c>
      <c r="D32" s="74">
        <v>1145</v>
      </c>
      <c r="E32" s="76"/>
      <c r="F32" s="76"/>
      <c r="G32" s="76"/>
      <c r="H32" s="76"/>
      <c r="I32" s="74">
        <v>2</v>
      </c>
      <c r="J32" s="74">
        <v>396</v>
      </c>
      <c r="K32" s="76"/>
      <c r="L32" s="59">
        <f t="shared" si="3"/>
        <v>1543</v>
      </c>
      <c r="M32" s="59">
        <f t="shared" si="4"/>
        <v>3974.46</v>
      </c>
      <c r="N32" s="61"/>
      <c r="O32" s="59">
        <f t="shared" si="2"/>
        <v>3974.46</v>
      </c>
    </row>
    <row r="33" spans="1:15" ht="18" customHeight="1">
      <c r="A33" s="213"/>
      <c r="B33" s="60" t="s">
        <v>108</v>
      </c>
      <c r="C33" s="74">
        <v>150774.87</v>
      </c>
      <c r="D33" s="74">
        <v>11282.9</v>
      </c>
      <c r="E33" s="76"/>
      <c r="F33" s="76"/>
      <c r="G33" s="76"/>
      <c r="H33" s="76"/>
      <c r="I33" s="74">
        <v>6071.5</v>
      </c>
      <c r="J33" s="74">
        <v>2182.6869999999999</v>
      </c>
      <c r="K33" s="76"/>
      <c r="L33" s="59">
        <f t="shared" si="3"/>
        <v>19537.087</v>
      </c>
      <c r="M33" s="59">
        <f t="shared" si="4"/>
        <v>170311.95699999999</v>
      </c>
      <c r="N33" s="61"/>
      <c r="O33" s="59">
        <f t="shared" si="2"/>
        <v>170311.95699999999</v>
      </c>
    </row>
    <row r="34" spans="1:15" ht="18" customHeight="1">
      <c r="A34" s="213"/>
      <c r="B34" s="60" t="s">
        <v>302</v>
      </c>
      <c r="C34" s="74">
        <v>14463.348</v>
      </c>
      <c r="D34" s="74">
        <v>10499.557000000001</v>
      </c>
      <c r="E34" s="76"/>
      <c r="F34" s="76"/>
      <c r="G34" s="76"/>
      <c r="H34" s="76"/>
      <c r="I34" s="74">
        <v>222.61199999999999</v>
      </c>
      <c r="J34" s="74">
        <v>1361.11</v>
      </c>
      <c r="K34" s="76"/>
      <c r="L34" s="59">
        <f t="shared" si="3"/>
        <v>12083.279</v>
      </c>
      <c r="M34" s="59">
        <f t="shared" si="4"/>
        <v>26546.627</v>
      </c>
      <c r="N34" s="61">
        <v>8400</v>
      </c>
      <c r="O34" s="59">
        <f t="shared" si="2"/>
        <v>34946.627</v>
      </c>
    </row>
    <row r="35" spans="1:15" ht="18" customHeight="1">
      <c r="A35" s="213"/>
      <c r="B35" s="60" t="s">
        <v>110</v>
      </c>
      <c r="C35" s="74">
        <v>11006.448</v>
      </c>
      <c r="D35" s="74">
        <v>2647.335</v>
      </c>
      <c r="E35" s="76"/>
      <c r="F35" s="76"/>
      <c r="G35" s="76"/>
      <c r="H35" s="76"/>
      <c r="I35" s="74">
        <v>907.39800000000002</v>
      </c>
      <c r="J35" s="74">
        <v>822.93299999999999</v>
      </c>
      <c r="K35" s="76"/>
      <c r="L35" s="59">
        <f t="shared" si="3"/>
        <v>4377.6660000000002</v>
      </c>
      <c r="M35" s="59">
        <f t="shared" si="4"/>
        <v>15384.113999999998</v>
      </c>
      <c r="N35" s="61"/>
      <c r="O35" s="59">
        <f t="shared" si="2"/>
        <v>15384.113999999998</v>
      </c>
    </row>
    <row r="36" spans="1:15" ht="18" customHeight="1">
      <c r="A36" s="213"/>
      <c r="B36" s="60" t="s">
        <v>111</v>
      </c>
      <c r="C36" s="74">
        <v>9876.8649999999998</v>
      </c>
      <c r="D36" s="74">
        <v>1037</v>
      </c>
      <c r="E36" s="76"/>
      <c r="F36" s="76"/>
      <c r="G36" s="76"/>
      <c r="H36" s="76"/>
      <c r="I36" s="74">
        <v>12.5</v>
      </c>
      <c r="J36" s="74">
        <v>971.75</v>
      </c>
      <c r="K36" s="76"/>
      <c r="L36" s="59">
        <f t="shared" si="3"/>
        <v>2021.25</v>
      </c>
      <c r="M36" s="59">
        <f t="shared" si="4"/>
        <v>11898.115</v>
      </c>
      <c r="N36" s="61"/>
      <c r="O36" s="59">
        <f t="shared" si="2"/>
        <v>11898.115</v>
      </c>
    </row>
    <row r="37" spans="1:15" ht="18" customHeight="1">
      <c r="A37" s="213"/>
      <c r="B37" s="60" t="s">
        <v>112</v>
      </c>
      <c r="C37" s="74">
        <v>16787.966</v>
      </c>
      <c r="D37" s="74">
        <v>14431.32</v>
      </c>
      <c r="E37" s="76"/>
      <c r="F37" s="76"/>
      <c r="G37" s="76"/>
      <c r="H37" s="76"/>
      <c r="I37" s="74">
        <v>282337.5</v>
      </c>
      <c r="J37" s="74">
        <v>10000</v>
      </c>
      <c r="K37" s="76"/>
      <c r="L37" s="59">
        <f t="shared" si="3"/>
        <v>306768.82</v>
      </c>
      <c r="M37" s="59">
        <f t="shared" si="4"/>
        <v>323556.78600000002</v>
      </c>
      <c r="N37" s="61">
        <v>77962.078999999998</v>
      </c>
      <c r="O37" s="59">
        <f t="shared" si="2"/>
        <v>401518.86499999999</v>
      </c>
    </row>
    <row r="38" spans="1:15" ht="18" customHeight="1">
      <c r="A38" s="213"/>
      <c r="B38" s="60" t="s">
        <v>153</v>
      </c>
      <c r="C38" s="74">
        <v>1361.0450000000001</v>
      </c>
      <c r="D38" s="74">
        <v>622</v>
      </c>
      <c r="E38" s="76"/>
      <c r="F38" s="76"/>
      <c r="G38" s="76"/>
      <c r="H38" s="76"/>
      <c r="I38" s="74">
        <v>28</v>
      </c>
      <c r="J38" s="74">
        <v>120</v>
      </c>
      <c r="K38" s="76"/>
      <c r="L38" s="59">
        <f t="shared" si="3"/>
        <v>770</v>
      </c>
      <c r="M38" s="59">
        <f t="shared" si="4"/>
        <v>2131.0450000000001</v>
      </c>
      <c r="N38" s="61"/>
      <c r="O38" s="59">
        <f t="shared" si="2"/>
        <v>2131.0450000000001</v>
      </c>
    </row>
    <row r="39" spans="1:15" ht="18" customHeight="1">
      <c r="A39" s="284"/>
      <c r="B39" s="60" t="s">
        <v>303</v>
      </c>
      <c r="C39" s="74"/>
      <c r="D39" s="74"/>
      <c r="E39" s="76"/>
      <c r="F39" s="76"/>
      <c r="G39" s="76"/>
      <c r="H39" s="76"/>
      <c r="I39" s="74"/>
      <c r="J39" s="74"/>
      <c r="K39" s="76"/>
      <c r="L39" s="59">
        <f t="shared" ref="L39" si="9">D39+E39+F39+G39+H39+I39+J39+K39</f>
        <v>0</v>
      </c>
      <c r="M39" s="59">
        <f t="shared" ref="M39" si="10">C39+D39+E39+F39+G39+H39+I39+J39+K39</f>
        <v>0</v>
      </c>
      <c r="N39" s="61"/>
      <c r="O39" s="59">
        <f t="shared" si="2"/>
        <v>0</v>
      </c>
    </row>
    <row r="40" spans="1:15" ht="18" customHeight="1">
      <c r="A40" s="62">
        <v>4</v>
      </c>
      <c r="B40" s="60" t="s">
        <v>113</v>
      </c>
      <c r="C40" s="74">
        <v>219715.62400000001</v>
      </c>
      <c r="D40" s="74">
        <v>125197.454</v>
      </c>
      <c r="E40" s="76"/>
      <c r="F40" s="76"/>
      <c r="G40" s="76">
        <v>42893.983</v>
      </c>
      <c r="H40" s="76"/>
      <c r="I40" s="74">
        <v>14841.35</v>
      </c>
      <c r="J40" s="74">
        <v>8105.65</v>
      </c>
      <c r="K40" s="76"/>
      <c r="L40" s="59">
        <f t="shared" si="3"/>
        <v>191038.43700000001</v>
      </c>
      <c r="M40" s="59">
        <f t="shared" si="4"/>
        <v>410754.06099999999</v>
      </c>
      <c r="N40" s="61">
        <v>175770.23999999999</v>
      </c>
      <c r="O40" s="59">
        <f t="shared" si="2"/>
        <v>586524.30099999998</v>
      </c>
    </row>
    <row r="41" spans="1:15" ht="18" customHeight="1">
      <c r="A41" s="57">
        <v>5</v>
      </c>
      <c r="B41" s="58" t="s">
        <v>114</v>
      </c>
      <c r="C41" s="73">
        <f t="shared" ref="C41:K41" si="11">SUM(C42:C43)</f>
        <v>136057.247</v>
      </c>
      <c r="D41" s="73">
        <f t="shared" si="11"/>
        <v>63508.2</v>
      </c>
      <c r="E41" s="73">
        <f t="shared" si="11"/>
        <v>1930675.801</v>
      </c>
      <c r="F41" s="73">
        <f t="shared" si="11"/>
        <v>623081.304</v>
      </c>
      <c r="G41" s="73">
        <f t="shared" si="11"/>
        <v>1779284.4879999999</v>
      </c>
      <c r="H41" s="73">
        <f t="shared" si="11"/>
        <v>63300</v>
      </c>
      <c r="I41" s="73">
        <f t="shared" si="11"/>
        <v>7738725.0370000005</v>
      </c>
      <c r="J41" s="73">
        <f t="shared" si="11"/>
        <v>221924.75</v>
      </c>
      <c r="K41" s="73">
        <f t="shared" si="11"/>
        <v>6761000</v>
      </c>
      <c r="L41" s="59">
        <f t="shared" si="3"/>
        <v>19181499.579999998</v>
      </c>
      <c r="M41" s="59">
        <f t="shared" si="4"/>
        <v>19317556.827</v>
      </c>
      <c r="N41" s="59">
        <f>SUM(N42:N43)</f>
        <v>1322124.7560000001</v>
      </c>
      <c r="O41" s="59">
        <f t="shared" si="2"/>
        <v>20639681.583000001</v>
      </c>
    </row>
    <row r="42" spans="1:15" ht="18" customHeight="1">
      <c r="A42" s="457"/>
      <c r="B42" s="60" t="s">
        <v>115</v>
      </c>
      <c r="C42" s="74">
        <v>119844.939</v>
      </c>
      <c r="D42" s="76">
        <v>45440.2</v>
      </c>
      <c r="E42" s="76"/>
      <c r="F42" s="76"/>
      <c r="G42" s="76">
        <v>126209.47</v>
      </c>
      <c r="H42" s="76"/>
      <c r="I42" s="76">
        <v>3152.3649999999998</v>
      </c>
      <c r="J42" s="76">
        <v>221924.75</v>
      </c>
      <c r="K42" s="76"/>
      <c r="L42" s="59">
        <f t="shared" si="3"/>
        <v>396726.78499999997</v>
      </c>
      <c r="M42" s="59">
        <f t="shared" si="4"/>
        <v>516571.72399999999</v>
      </c>
      <c r="N42" s="61">
        <v>92110</v>
      </c>
      <c r="O42" s="59">
        <f t="shared" si="2"/>
        <v>608681.72399999993</v>
      </c>
    </row>
    <row r="43" spans="1:15" ht="18" customHeight="1">
      <c r="A43" s="459"/>
      <c r="B43" s="60" t="s">
        <v>116</v>
      </c>
      <c r="C43" s="74">
        <v>16212.308000000001</v>
      </c>
      <c r="D43" s="76">
        <v>18068</v>
      </c>
      <c r="E43" s="76">
        <v>1930675.801</v>
      </c>
      <c r="F43" s="76">
        <v>623081.304</v>
      </c>
      <c r="G43" s="76">
        <v>1653075.0179999999</v>
      </c>
      <c r="H43" s="76">
        <v>63300</v>
      </c>
      <c r="I43" s="76">
        <v>7735572.6720000003</v>
      </c>
      <c r="J43" s="76"/>
      <c r="K43" s="76">
        <v>6761000</v>
      </c>
      <c r="L43" s="59">
        <f t="shared" si="3"/>
        <v>18784772.795000002</v>
      </c>
      <c r="M43" s="59">
        <f t="shared" si="4"/>
        <v>18800985.103</v>
      </c>
      <c r="N43" s="61">
        <v>1230014.7560000001</v>
      </c>
      <c r="O43" s="59">
        <f t="shared" si="2"/>
        <v>20030999.859000001</v>
      </c>
    </row>
    <row r="44" spans="1:15" ht="18" customHeight="1">
      <c r="A44" s="63"/>
      <c r="B44" s="64"/>
      <c r="C44" s="48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6" t="s">
        <v>268</v>
      </c>
    </row>
    <row r="45" spans="1:15" ht="18" customHeight="1">
      <c r="A45" s="67"/>
      <c r="B45" s="68"/>
      <c r="C45" s="4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</row>
    <row r="46" spans="1:15" ht="18" customHeight="1">
      <c r="A46" s="462" t="s">
        <v>1</v>
      </c>
      <c r="B46" s="464" t="s">
        <v>67</v>
      </c>
      <c r="C46" s="216" t="s">
        <v>68</v>
      </c>
      <c r="D46" s="216" t="s">
        <v>69</v>
      </c>
      <c r="E46" s="476" t="s">
        <v>70</v>
      </c>
      <c r="F46" s="476" t="s">
        <v>71</v>
      </c>
      <c r="G46" s="476" t="s">
        <v>72</v>
      </c>
      <c r="H46" s="216" t="s">
        <v>73</v>
      </c>
      <c r="I46" s="216" t="s">
        <v>74</v>
      </c>
      <c r="J46" s="216" t="s">
        <v>75</v>
      </c>
      <c r="K46" s="216" t="s">
        <v>76</v>
      </c>
      <c r="L46" s="214" t="s">
        <v>77</v>
      </c>
      <c r="M46" s="214" t="s">
        <v>78</v>
      </c>
      <c r="N46" s="214" t="s">
        <v>79</v>
      </c>
      <c r="O46" s="478" t="s">
        <v>80</v>
      </c>
    </row>
    <row r="47" spans="1:15" ht="18" customHeight="1">
      <c r="A47" s="463"/>
      <c r="B47" s="465"/>
      <c r="C47" s="72" t="s">
        <v>81</v>
      </c>
      <c r="D47" s="217" t="s">
        <v>82</v>
      </c>
      <c r="E47" s="477"/>
      <c r="F47" s="477"/>
      <c r="G47" s="477"/>
      <c r="H47" s="217" t="s">
        <v>83</v>
      </c>
      <c r="I47" s="217" t="s">
        <v>84</v>
      </c>
      <c r="J47" s="217" t="s">
        <v>85</v>
      </c>
      <c r="K47" s="217" t="s">
        <v>86</v>
      </c>
      <c r="L47" s="215" t="s">
        <v>87</v>
      </c>
      <c r="M47" s="303" t="s">
        <v>309</v>
      </c>
      <c r="N47" s="215" t="s">
        <v>89</v>
      </c>
      <c r="O47" s="479"/>
    </row>
    <row r="48" spans="1:15" ht="18" customHeight="1">
      <c r="A48" s="62">
        <v>6</v>
      </c>
      <c r="B48" s="47" t="s">
        <v>117</v>
      </c>
      <c r="C48" s="74">
        <v>8293049.1730000004</v>
      </c>
      <c r="D48" s="74">
        <v>783974.49300000002</v>
      </c>
      <c r="E48" s="76"/>
      <c r="F48" s="76"/>
      <c r="G48" s="76">
        <v>380.99</v>
      </c>
      <c r="H48" s="76"/>
      <c r="I48" s="74">
        <v>30452.75</v>
      </c>
      <c r="J48" s="74">
        <v>192589.11499999999</v>
      </c>
      <c r="K48" s="76"/>
      <c r="L48" s="59">
        <f t="shared" ref="L48:L84" si="12">D48+E48+F48+G48+H48+I48+J48+K48</f>
        <v>1007397.348</v>
      </c>
      <c r="M48" s="59">
        <f t="shared" ref="M48:M84" si="13">C48+D48+E48+F48+G48+H48+I48+J48+K48</f>
        <v>9300446.5210000016</v>
      </c>
      <c r="N48" s="61">
        <v>227780</v>
      </c>
      <c r="O48" s="59">
        <f t="shared" ref="O48:O85" si="14">M48+N48</f>
        <v>9528226.5210000016</v>
      </c>
    </row>
    <row r="49" spans="1:15" ht="18" customHeight="1">
      <c r="A49" s="62">
        <v>7</v>
      </c>
      <c r="B49" s="47" t="s">
        <v>118</v>
      </c>
      <c r="C49" s="74">
        <v>109490.211</v>
      </c>
      <c r="D49" s="74">
        <v>17792.784</v>
      </c>
      <c r="E49" s="76"/>
      <c r="F49" s="76"/>
      <c r="G49" s="76">
        <v>1141.9559999999999</v>
      </c>
      <c r="H49" s="76">
        <v>505384</v>
      </c>
      <c r="I49" s="74">
        <v>6246.2110000000002</v>
      </c>
      <c r="J49" s="74">
        <v>2155.75</v>
      </c>
      <c r="K49" s="76"/>
      <c r="L49" s="59">
        <f t="shared" si="12"/>
        <v>532720.701</v>
      </c>
      <c r="M49" s="59">
        <f t="shared" si="13"/>
        <v>642210.91200000001</v>
      </c>
      <c r="N49" s="61">
        <v>105000</v>
      </c>
      <c r="O49" s="59">
        <f t="shared" si="14"/>
        <v>747210.91200000001</v>
      </c>
    </row>
    <row r="50" spans="1:15" ht="18" customHeight="1">
      <c r="A50" s="62">
        <v>8</v>
      </c>
      <c r="B50" s="47" t="s">
        <v>119</v>
      </c>
      <c r="C50" s="74">
        <v>2479226.0759999999</v>
      </c>
      <c r="D50" s="74">
        <v>2270280.5699999998</v>
      </c>
      <c r="E50" s="76"/>
      <c r="F50" s="76"/>
      <c r="G50" s="76">
        <v>16871.406999999999</v>
      </c>
      <c r="H50" s="76"/>
      <c r="I50" s="74">
        <v>52588.75</v>
      </c>
      <c r="J50" s="74">
        <v>131806.43</v>
      </c>
      <c r="K50" s="76"/>
      <c r="L50" s="59">
        <f t="shared" si="12"/>
        <v>2471547.1570000001</v>
      </c>
      <c r="M50" s="59">
        <f t="shared" si="13"/>
        <v>4950773.2329999991</v>
      </c>
      <c r="N50" s="61">
        <v>740000</v>
      </c>
      <c r="O50" s="59">
        <f t="shared" si="14"/>
        <v>5690773.2329999991</v>
      </c>
    </row>
    <row r="51" spans="1:15" ht="18" customHeight="1">
      <c r="A51" s="62">
        <v>9</v>
      </c>
      <c r="B51" s="47" t="s">
        <v>120</v>
      </c>
      <c r="C51" s="74">
        <v>3477922.5279999999</v>
      </c>
      <c r="D51" s="74">
        <v>1926867</v>
      </c>
      <c r="E51" s="76"/>
      <c r="F51" s="74">
        <v>106.14100000000001</v>
      </c>
      <c r="G51" s="76">
        <v>12.882</v>
      </c>
      <c r="H51" s="76"/>
      <c r="I51" s="74">
        <v>10876.5</v>
      </c>
      <c r="J51" s="74">
        <v>1506931</v>
      </c>
      <c r="K51" s="76"/>
      <c r="L51" s="59">
        <f t="shared" si="12"/>
        <v>3444793.523</v>
      </c>
      <c r="M51" s="59">
        <f t="shared" si="13"/>
        <v>6922716.051</v>
      </c>
      <c r="N51" s="61">
        <v>303249.99900000001</v>
      </c>
      <c r="O51" s="59">
        <f t="shared" si="14"/>
        <v>7225966.0499999998</v>
      </c>
    </row>
    <row r="52" spans="1:15" ht="18" customHeight="1">
      <c r="A52" s="62">
        <v>10</v>
      </c>
      <c r="B52" s="47" t="s">
        <v>121</v>
      </c>
      <c r="C52" s="74">
        <v>278377.35800000001</v>
      </c>
      <c r="D52" s="74">
        <v>190998.42</v>
      </c>
      <c r="E52" s="76"/>
      <c r="F52" s="76"/>
      <c r="G52" s="76">
        <v>5.85</v>
      </c>
      <c r="H52" s="76"/>
      <c r="I52" s="74">
        <v>884.78</v>
      </c>
      <c r="J52" s="74">
        <v>19895</v>
      </c>
      <c r="K52" s="76"/>
      <c r="L52" s="59">
        <f t="shared" si="12"/>
        <v>211784.05000000002</v>
      </c>
      <c r="M52" s="59">
        <f t="shared" si="13"/>
        <v>490161.40800000005</v>
      </c>
      <c r="N52" s="61">
        <v>9100</v>
      </c>
      <c r="O52" s="59">
        <f t="shared" si="14"/>
        <v>499261.40800000005</v>
      </c>
    </row>
    <row r="53" spans="1:15" ht="18" customHeight="1">
      <c r="A53" s="62">
        <v>11</v>
      </c>
      <c r="B53" s="47" t="s">
        <v>122</v>
      </c>
      <c r="C53" s="74">
        <v>7035666.4479999999</v>
      </c>
      <c r="D53" s="74">
        <v>374031.82799999998</v>
      </c>
      <c r="E53" s="76"/>
      <c r="F53" s="74"/>
      <c r="G53" s="74">
        <v>5955.5829999999996</v>
      </c>
      <c r="H53" s="76"/>
      <c r="I53" s="74">
        <v>21378.773000000001</v>
      </c>
      <c r="J53" s="74">
        <v>202074.753</v>
      </c>
      <c r="K53" s="76"/>
      <c r="L53" s="59">
        <f t="shared" si="12"/>
        <v>603440.93699999992</v>
      </c>
      <c r="M53" s="59">
        <f t="shared" si="13"/>
        <v>7639107.3849999988</v>
      </c>
      <c r="N53" s="61">
        <v>880940.58200000005</v>
      </c>
      <c r="O53" s="59">
        <f t="shared" si="14"/>
        <v>8520047.9669999983</v>
      </c>
    </row>
    <row r="54" spans="1:15" ht="18" customHeight="1">
      <c r="A54" s="62">
        <v>12</v>
      </c>
      <c r="B54" s="47" t="s">
        <v>123</v>
      </c>
      <c r="C54" s="74">
        <v>49202.61</v>
      </c>
      <c r="D54" s="74">
        <v>25989.612000000001</v>
      </c>
      <c r="E54" s="76"/>
      <c r="F54" s="76"/>
      <c r="G54" s="76">
        <v>127.387</v>
      </c>
      <c r="H54" s="76"/>
      <c r="I54" s="74">
        <v>53117</v>
      </c>
      <c r="J54" s="74">
        <v>4173.25</v>
      </c>
      <c r="K54" s="76"/>
      <c r="L54" s="59">
        <f t="shared" si="12"/>
        <v>83407.248999999996</v>
      </c>
      <c r="M54" s="59">
        <f t="shared" si="13"/>
        <v>132609.859</v>
      </c>
      <c r="N54" s="61">
        <v>1076528.07</v>
      </c>
      <c r="O54" s="59">
        <f t="shared" si="14"/>
        <v>1209137.929</v>
      </c>
    </row>
    <row r="55" spans="1:15" ht="18" customHeight="1">
      <c r="A55" s="62">
        <v>13</v>
      </c>
      <c r="B55" s="47" t="s">
        <v>124</v>
      </c>
      <c r="C55" s="74">
        <v>34900.781000000003</v>
      </c>
      <c r="D55" s="74">
        <v>10728.210999999999</v>
      </c>
      <c r="E55" s="76"/>
      <c r="F55" s="76">
        <v>1360072.851</v>
      </c>
      <c r="G55" s="76">
        <v>452.2</v>
      </c>
      <c r="H55" s="74">
        <v>4000000</v>
      </c>
      <c r="I55" s="74">
        <v>454.21</v>
      </c>
      <c r="J55" s="74">
        <v>626</v>
      </c>
      <c r="K55" s="76"/>
      <c r="L55" s="59">
        <f t="shared" si="12"/>
        <v>5372333.4720000001</v>
      </c>
      <c r="M55" s="59">
        <f t="shared" si="13"/>
        <v>5407234.2529999996</v>
      </c>
      <c r="N55" s="61">
        <v>51850</v>
      </c>
      <c r="O55" s="59">
        <f t="shared" si="14"/>
        <v>5459084.2529999996</v>
      </c>
    </row>
    <row r="56" spans="1:15" ht="18" customHeight="1">
      <c r="A56" s="62">
        <v>14</v>
      </c>
      <c r="B56" s="47" t="s">
        <v>125</v>
      </c>
      <c r="C56" s="74">
        <v>91842.319000000003</v>
      </c>
      <c r="D56" s="74">
        <v>47010.896999999997</v>
      </c>
      <c r="E56" s="76"/>
      <c r="F56" s="76"/>
      <c r="G56" s="74">
        <v>25458.416000000001</v>
      </c>
      <c r="H56" s="76"/>
      <c r="I56" s="74">
        <v>24112.338</v>
      </c>
      <c r="J56" s="74">
        <v>9330.8240000000005</v>
      </c>
      <c r="K56" s="76"/>
      <c r="L56" s="59">
        <f t="shared" si="12"/>
        <v>105912.47500000001</v>
      </c>
      <c r="M56" s="59">
        <f t="shared" si="13"/>
        <v>197754.79399999999</v>
      </c>
      <c r="N56" s="61">
        <v>242236.17600000001</v>
      </c>
      <c r="O56" s="59">
        <f t="shared" si="14"/>
        <v>439990.97</v>
      </c>
    </row>
    <row r="57" spans="1:15" ht="18" customHeight="1">
      <c r="A57" s="62">
        <v>15</v>
      </c>
      <c r="B57" s="47" t="s">
        <v>126</v>
      </c>
      <c r="C57" s="74">
        <v>52944.436999999998</v>
      </c>
      <c r="D57" s="74">
        <v>138444</v>
      </c>
      <c r="E57" s="76"/>
      <c r="F57" s="74">
        <v>37.741999999999997</v>
      </c>
      <c r="G57" s="76">
        <v>780.49800000000005</v>
      </c>
      <c r="H57" s="76"/>
      <c r="I57" s="74">
        <v>1351.4059999999999</v>
      </c>
      <c r="J57" s="74">
        <v>41437.398999999998</v>
      </c>
      <c r="K57" s="76"/>
      <c r="L57" s="59">
        <f t="shared" si="12"/>
        <v>182051.04499999998</v>
      </c>
      <c r="M57" s="59">
        <f t="shared" si="13"/>
        <v>234995.48199999999</v>
      </c>
      <c r="N57" s="61">
        <v>1052019.1240000001</v>
      </c>
      <c r="O57" s="59">
        <f t="shared" si="14"/>
        <v>1287014.6060000001</v>
      </c>
    </row>
    <row r="58" spans="1:15" ht="18" customHeight="1">
      <c r="A58" s="62">
        <v>16</v>
      </c>
      <c r="B58" s="47" t="s">
        <v>127</v>
      </c>
      <c r="C58" s="74">
        <v>43856.099000000002</v>
      </c>
      <c r="D58" s="74">
        <v>8879.08</v>
      </c>
      <c r="E58" s="76"/>
      <c r="F58" s="74"/>
      <c r="G58" s="74">
        <v>798792.03599999996</v>
      </c>
      <c r="H58" s="74"/>
      <c r="I58" s="74">
        <v>38.862000000000002</v>
      </c>
      <c r="J58" s="74">
        <v>720.27</v>
      </c>
      <c r="K58" s="76"/>
      <c r="L58" s="59">
        <f t="shared" si="12"/>
        <v>808430.24799999991</v>
      </c>
      <c r="M58" s="59">
        <f t="shared" si="13"/>
        <v>852286.34699999995</v>
      </c>
      <c r="N58" s="61">
        <v>1863699.31</v>
      </c>
      <c r="O58" s="59">
        <f t="shared" si="14"/>
        <v>2715985.6570000001</v>
      </c>
    </row>
    <row r="59" spans="1:15" ht="18" customHeight="1">
      <c r="A59" s="62">
        <v>17</v>
      </c>
      <c r="B59" s="47" t="s">
        <v>128</v>
      </c>
      <c r="C59" s="74">
        <v>106585.255</v>
      </c>
      <c r="D59" s="74">
        <v>149723</v>
      </c>
      <c r="E59" s="76"/>
      <c r="F59" s="76">
        <v>421.74599999999998</v>
      </c>
      <c r="G59" s="76">
        <v>27.123999999999999</v>
      </c>
      <c r="H59" s="76"/>
      <c r="I59" s="74">
        <v>53.65</v>
      </c>
      <c r="J59" s="74">
        <v>15629.25</v>
      </c>
      <c r="K59" s="76"/>
      <c r="L59" s="59">
        <f t="shared" si="12"/>
        <v>165854.77000000002</v>
      </c>
      <c r="M59" s="59">
        <f t="shared" si="13"/>
        <v>272440.02500000002</v>
      </c>
      <c r="N59" s="61">
        <v>972722.00199999998</v>
      </c>
      <c r="O59" s="59">
        <f t="shared" si="14"/>
        <v>1245162.027</v>
      </c>
    </row>
    <row r="60" spans="1:15" ht="18" customHeight="1">
      <c r="A60" s="62">
        <v>18</v>
      </c>
      <c r="B60" s="47" t="s">
        <v>129</v>
      </c>
      <c r="C60" s="74">
        <v>174712.734</v>
      </c>
      <c r="D60" s="74">
        <v>10090</v>
      </c>
      <c r="E60" s="76"/>
      <c r="F60" s="74">
        <v>620198.76899999997</v>
      </c>
      <c r="G60" s="76">
        <v>3123.1</v>
      </c>
      <c r="H60" s="76"/>
      <c r="I60" s="74">
        <v>16515.25</v>
      </c>
      <c r="J60" s="74">
        <v>419.25</v>
      </c>
      <c r="K60" s="76"/>
      <c r="L60" s="59">
        <f t="shared" si="12"/>
        <v>650346.36899999995</v>
      </c>
      <c r="M60" s="59">
        <f t="shared" si="13"/>
        <v>825059.103</v>
      </c>
      <c r="N60" s="61">
        <v>404790.38799999998</v>
      </c>
      <c r="O60" s="59">
        <f t="shared" si="14"/>
        <v>1229849.4909999999</v>
      </c>
    </row>
    <row r="61" spans="1:15" ht="18" customHeight="1">
      <c r="A61" s="62">
        <v>19</v>
      </c>
      <c r="B61" s="47" t="s">
        <v>130</v>
      </c>
      <c r="C61" s="74">
        <v>175788.95800000001</v>
      </c>
      <c r="D61" s="74">
        <v>46958.567999999999</v>
      </c>
      <c r="E61" s="76"/>
      <c r="F61" s="76"/>
      <c r="G61" s="76">
        <v>27.091000000000001</v>
      </c>
      <c r="H61" s="76"/>
      <c r="I61" s="74">
        <v>41.871000000000002</v>
      </c>
      <c r="J61" s="74">
        <v>504.5</v>
      </c>
      <c r="K61" s="76"/>
      <c r="L61" s="59">
        <f t="shared" si="12"/>
        <v>47532.03</v>
      </c>
      <c r="M61" s="59">
        <f t="shared" si="13"/>
        <v>223320.98800000001</v>
      </c>
      <c r="N61" s="61">
        <v>987281</v>
      </c>
      <c r="O61" s="59">
        <f t="shared" si="14"/>
        <v>1210601.9879999999</v>
      </c>
    </row>
    <row r="62" spans="1:15" ht="18" customHeight="1">
      <c r="A62" s="62">
        <v>20</v>
      </c>
      <c r="B62" s="47" t="s">
        <v>131</v>
      </c>
      <c r="C62" s="74">
        <v>37523.375999999997</v>
      </c>
      <c r="D62" s="74">
        <v>3257543.55</v>
      </c>
      <c r="E62" s="76"/>
      <c r="F62" s="76"/>
      <c r="G62" s="76">
        <v>7773.9110000000001</v>
      </c>
      <c r="H62" s="76"/>
      <c r="I62" s="74">
        <v>263.73700000000002</v>
      </c>
      <c r="J62" s="74">
        <v>1112.75</v>
      </c>
      <c r="K62" s="76"/>
      <c r="L62" s="59">
        <f t="shared" si="12"/>
        <v>3266693.9479999999</v>
      </c>
      <c r="M62" s="59">
        <f t="shared" si="13"/>
        <v>3304217.324</v>
      </c>
      <c r="N62" s="61">
        <v>10865776.300000001</v>
      </c>
      <c r="O62" s="59">
        <f t="shared" si="14"/>
        <v>14169993.624000002</v>
      </c>
    </row>
    <row r="63" spans="1:15" ht="18" customHeight="1">
      <c r="A63" s="62">
        <v>21</v>
      </c>
      <c r="B63" s="47" t="s">
        <v>154</v>
      </c>
      <c r="C63" s="74">
        <v>28071.297999999999</v>
      </c>
      <c r="D63" s="74">
        <v>17879.46</v>
      </c>
      <c r="E63" s="76"/>
      <c r="F63" s="76"/>
      <c r="G63" s="76">
        <v>2653.1840000000002</v>
      </c>
      <c r="H63" s="76"/>
      <c r="I63" s="74">
        <v>516.42499999999995</v>
      </c>
      <c r="J63" s="74">
        <v>5439.4830000000002</v>
      </c>
      <c r="K63" s="76"/>
      <c r="L63" s="59">
        <f t="shared" si="12"/>
        <v>26488.552</v>
      </c>
      <c r="M63" s="59">
        <f t="shared" si="13"/>
        <v>54559.850000000006</v>
      </c>
      <c r="N63" s="61">
        <v>30312.669000000002</v>
      </c>
      <c r="O63" s="59">
        <f t="shared" si="14"/>
        <v>84872.519</v>
      </c>
    </row>
    <row r="64" spans="1:15" ht="18" customHeight="1">
      <c r="A64" s="62">
        <v>22</v>
      </c>
      <c r="B64" s="47" t="s">
        <v>133</v>
      </c>
      <c r="C64" s="74">
        <v>29569.785</v>
      </c>
      <c r="D64" s="74">
        <v>8869</v>
      </c>
      <c r="E64" s="76"/>
      <c r="F64" s="74">
        <v>3175.915</v>
      </c>
      <c r="G64" s="76">
        <v>550.19299999999998</v>
      </c>
      <c r="H64" s="76"/>
      <c r="I64" s="74">
        <v>20.074999999999999</v>
      </c>
      <c r="J64" s="74">
        <v>133.90100000000001</v>
      </c>
      <c r="K64" s="76"/>
      <c r="L64" s="59">
        <f t="shared" si="12"/>
        <v>12749.084000000001</v>
      </c>
      <c r="M64" s="59">
        <f t="shared" si="13"/>
        <v>42318.868999999999</v>
      </c>
      <c r="N64" s="61">
        <v>1631677.112</v>
      </c>
      <c r="O64" s="59">
        <f t="shared" si="14"/>
        <v>1673995.9809999999</v>
      </c>
    </row>
    <row r="65" spans="1:15" ht="18" customHeight="1">
      <c r="A65" s="62">
        <v>23</v>
      </c>
      <c r="B65" s="47" t="s">
        <v>134</v>
      </c>
      <c r="C65" s="74">
        <v>2195211.0279999999</v>
      </c>
      <c r="D65" s="74">
        <v>236650.682</v>
      </c>
      <c r="E65" s="76"/>
      <c r="F65" s="74"/>
      <c r="G65" s="76">
        <v>610.95799999999997</v>
      </c>
      <c r="H65" s="76"/>
      <c r="I65" s="74">
        <v>9567.2389999999996</v>
      </c>
      <c r="J65" s="74">
        <v>191805.39499999999</v>
      </c>
      <c r="K65" s="76"/>
      <c r="L65" s="59">
        <f t="shared" si="12"/>
        <v>438634.27399999998</v>
      </c>
      <c r="M65" s="59">
        <f t="shared" si="13"/>
        <v>2633845.3020000001</v>
      </c>
      <c r="N65" s="61">
        <v>641154.19799999997</v>
      </c>
      <c r="O65" s="59">
        <f t="shared" si="14"/>
        <v>3274999.5</v>
      </c>
    </row>
    <row r="66" spans="1:15" ht="18" customHeight="1">
      <c r="A66" s="62">
        <v>24</v>
      </c>
      <c r="B66" s="47" t="s">
        <v>135</v>
      </c>
      <c r="C66" s="74">
        <v>47724.451000000001</v>
      </c>
      <c r="D66" s="74">
        <v>1810694.1070000001</v>
      </c>
      <c r="E66" s="76"/>
      <c r="F66" s="74">
        <v>3532.3009999999999</v>
      </c>
      <c r="G66" s="76">
        <v>8.7550000000000008</v>
      </c>
      <c r="H66" s="76"/>
      <c r="I66" s="74">
        <v>59</v>
      </c>
      <c r="J66" s="74">
        <v>908.51499999999999</v>
      </c>
      <c r="K66" s="76"/>
      <c r="L66" s="59">
        <f t="shared" si="12"/>
        <v>1815202.6779999998</v>
      </c>
      <c r="M66" s="59">
        <f t="shared" si="13"/>
        <v>1862927.129</v>
      </c>
      <c r="N66" s="61">
        <v>5844828.1100000003</v>
      </c>
      <c r="O66" s="59">
        <f t="shared" si="14"/>
        <v>7707755.2390000001</v>
      </c>
    </row>
    <row r="67" spans="1:15" ht="18" customHeight="1">
      <c r="A67" s="62">
        <v>25</v>
      </c>
      <c r="B67" s="47" t="s">
        <v>136</v>
      </c>
      <c r="C67" s="74">
        <v>118302.43</v>
      </c>
      <c r="D67" s="74">
        <v>20093.689999999999</v>
      </c>
      <c r="E67" s="76"/>
      <c r="F67" s="76"/>
      <c r="G67" s="76">
        <v>992.56500000000005</v>
      </c>
      <c r="H67" s="76"/>
      <c r="I67" s="74">
        <v>1170.5</v>
      </c>
      <c r="J67" s="74">
        <v>25270</v>
      </c>
      <c r="K67" s="76"/>
      <c r="L67" s="59">
        <f t="shared" si="12"/>
        <v>47526.754999999997</v>
      </c>
      <c r="M67" s="59">
        <f t="shared" si="13"/>
        <v>165829.185</v>
      </c>
      <c r="N67" s="61">
        <v>40755.078999999998</v>
      </c>
      <c r="O67" s="59">
        <f t="shared" si="14"/>
        <v>206584.264</v>
      </c>
    </row>
    <row r="68" spans="1:15" ht="18" customHeight="1">
      <c r="A68" s="62">
        <v>26</v>
      </c>
      <c r="B68" s="47" t="s">
        <v>137</v>
      </c>
      <c r="C68" s="74">
        <v>11377.526</v>
      </c>
      <c r="D68" s="74">
        <v>3162.288</v>
      </c>
      <c r="E68" s="76"/>
      <c r="F68" s="74">
        <v>538.43899999999996</v>
      </c>
      <c r="G68" s="74">
        <v>559.13400000000001</v>
      </c>
      <c r="H68" s="76"/>
      <c r="I68" s="74">
        <v>72</v>
      </c>
      <c r="J68" s="74">
        <v>222.5</v>
      </c>
      <c r="K68" s="76"/>
      <c r="L68" s="59">
        <f t="shared" si="12"/>
        <v>4554.3609999999999</v>
      </c>
      <c r="M68" s="59">
        <f t="shared" si="13"/>
        <v>15931.887000000001</v>
      </c>
      <c r="N68" s="61">
        <v>386360.40100000001</v>
      </c>
      <c r="O68" s="59">
        <f t="shared" si="14"/>
        <v>402292.288</v>
      </c>
    </row>
    <row r="69" spans="1:15" ht="18" customHeight="1">
      <c r="A69" s="70">
        <v>27</v>
      </c>
      <c r="B69" s="50" t="s">
        <v>138</v>
      </c>
      <c r="C69" s="74">
        <v>28223.648000000001</v>
      </c>
      <c r="D69" s="74">
        <v>26078.37</v>
      </c>
      <c r="E69" s="76"/>
      <c r="F69" s="76"/>
      <c r="G69" s="76">
        <v>1339.489</v>
      </c>
      <c r="H69" s="76"/>
      <c r="I69" s="74">
        <v>301.52999999999997</v>
      </c>
      <c r="J69" s="74">
        <v>938</v>
      </c>
      <c r="K69" s="76"/>
      <c r="L69" s="59">
        <f t="shared" si="12"/>
        <v>28657.388999999999</v>
      </c>
      <c r="M69" s="59">
        <f t="shared" si="13"/>
        <v>56881.036999999997</v>
      </c>
      <c r="N69" s="61">
        <v>7000</v>
      </c>
      <c r="O69" s="59">
        <f t="shared" si="14"/>
        <v>63881.036999999997</v>
      </c>
    </row>
    <row r="70" spans="1:15" ht="18" customHeight="1">
      <c r="A70" s="70">
        <v>28</v>
      </c>
      <c r="B70" s="50" t="s">
        <v>139</v>
      </c>
      <c r="C70" s="74">
        <v>9267.4500000000007</v>
      </c>
      <c r="D70" s="74">
        <v>5424</v>
      </c>
      <c r="E70" s="76"/>
      <c r="F70" s="76"/>
      <c r="G70" s="76"/>
      <c r="H70" s="74">
        <v>200000</v>
      </c>
      <c r="I70" s="74">
        <v>136</v>
      </c>
      <c r="J70" s="74">
        <v>4445</v>
      </c>
      <c r="K70" s="76"/>
      <c r="L70" s="59">
        <f t="shared" si="12"/>
        <v>210005</v>
      </c>
      <c r="M70" s="59">
        <f t="shared" si="13"/>
        <v>219272.45</v>
      </c>
      <c r="N70" s="61">
        <v>18611.741000000002</v>
      </c>
      <c r="O70" s="59">
        <f t="shared" si="14"/>
        <v>237884.19100000002</v>
      </c>
    </row>
    <row r="71" spans="1:15" ht="18" customHeight="1">
      <c r="A71" s="70">
        <v>29</v>
      </c>
      <c r="B71" s="50" t="s">
        <v>140</v>
      </c>
      <c r="C71" s="74">
        <v>10711.826999999999</v>
      </c>
      <c r="D71" s="74">
        <v>9445.15</v>
      </c>
      <c r="E71" s="76"/>
      <c r="F71" s="76"/>
      <c r="G71" s="76"/>
      <c r="H71" s="76"/>
      <c r="I71" s="74">
        <v>139.40700000000001</v>
      </c>
      <c r="J71" s="74">
        <v>7861.5</v>
      </c>
      <c r="K71" s="76"/>
      <c r="L71" s="59">
        <f t="shared" si="12"/>
        <v>17446.057000000001</v>
      </c>
      <c r="M71" s="59">
        <f t="shared" si="13"/>
        <v>28157.883999999998</v>
      </c>
      <c r="N71" s="61">
        <v>4819.0460000000003</v>
      </c>
      <c r="O71" s="59">
        <f t="shared" si="14"/>
        <v>32976.93</v>
      </c>
    </row>
    <row r="72" spans="1:15" ht="18" customHeight="1">
      <c r="A72" s="70">
        <v>30</v>
      </c>
      <c r="B72" s="50" t="s">
        <v>141</v>
      </c>
      <c r="C72" s="74">
        <v>4721171.3689999999</v>
      </c>
      <c r="D72" s="76">
        <v>1129613.855</v>
      </c>
      <c r="E72" s="76"/>
      <c r="F72" s="76">
        <v>204352.73199999999</v>
      </c>
      <c r="G72" s="76">
        <v>200000</v>
      </c>
      <c r="H72" s="76">
        <v>487693.51</v>
      </c>
      <c r="I72" s="76">
        <v>321664</v>
      </c>
      <c r="J72" s="76">
        <v>253017.28899999999</v>
      </c>
      <c r="K72" s="76">
        <v>1386384</v>
      </c>
      <c r="L72" s="59">
        <f t="shared" si="12"/>
        <v>3982725.3859999999</v>
      </c>
      <c r="M72" s="59">
        <f t="shared" si="13"/>
        <v>8703896.754999999</v>
      </c>
      <c r="N72" s="61">
        <v>3901054.0070000002</v>
      </c>
      <c r="O72" s="59">
        <f t="shared" si="14"/>
        <v>12604950.761999998</v>
      </c>
    </row>
    <row r="73" spans="1:15" ht="18" customHeight="1">
      <c r="A73" s="57">
        <v>31</v>
      </c>
      <c r="B73" s="46" t="s">
        <v>142</v>
      </c>
      <c r="C73" s="73">
        <f t="shared" ref="C73:K73" si="15">SUM(C74:C83)</f>
        <v>524698.01300000004</v>
      </c>
      <c r="D73" s="73">
        <f t="shared" si="15"/>
        <v>728894.07100000011</v>
      </c>
      <c r="E73" s="73">
        <f t="shared" si="15"/>
        <v>0</v>
      </c>
      <c r="F73" s="73">
        <f t="shared" si="15"/>
        <v>0</v>
      </c>
      <c r="G73" s="73">
        <f t="shared" si="15"/>
        <v>0</v>
      </c>
      <c r="H73" s="73">
        <f t="shared" si="15"/>
        <v>5</v>
      </c>
      <c r="I73" s="73">
        <f t="shared" si="15"/>
        <v>188399.00899999999</v>
      </c>
      <c r="J73" s="73">
        <f t="shared" si="15"/>
        <v>126842.98</v>
      </c>
      <c r="K73" s="73">
        <f t="shared" si="15"/>
        <v>0</v>
      </c>
      <c r="L73" s="59">
        <f t="shared" si="12"/>
        <v>1044141.06</v>
      </c>
      <c r="M73" s="59">
        <f>C73+D73+E73+F73+G73+H73+I73+J73+K73</f>
        <v>1568839.0730000003</v>
      </c>
      <c r="N73" s="73">
        <f t="shared" ref="N73" si="16">SUM(N74:N83)</f>
        <v>9000038.0449999999</v>
      </c>
      <c r="O73" s="59">
        <f t="shared" si="14"/>
        <v>10568877.118000001</v>
      </c>
    </row>
    <row r="74" spans="1:15" ht="18" customHeight="1">
      <c r="A74" s="457"/>
      <c r="B74" s="50" t="s">
        <v>143</v>
      </c>
      <c r="C74" s="75">
        <v>199535.54199999999</v>
      </c>
      <c r="D74" s="76">
        <v>39648.277999999998</v>
      </c>
      <c r="E74" s="76"/>
      <c r="F74" s="76"/>
      <c r="G74" s="76"/>
      <c r="H74" s="76">
        <v>5</v>
      </c>
      <c r="I74" s="76">
        <v>30775.132000000001</v>
      </c>
      <c r="J74" s="76">
        <v>14400</v>
      </c>
      <c r="K74" s="76"/>
      <c r="L74" s="59">
        <f t="shared" si="12"/>
        <v>84828.41</v>
      </c>
      <c r="M74" s="59">
        <f t="shared" si="13"/>
        <v>284363.95199999999</v>
      </c>
      <c r="N74" s="61"/>
      <c r="O74" s="59">
        <f t="shared" si="14"/>
        <v>284363.95199999999</v>
      </c>
    </row>
    <row r="75" spans="1:15" ht="18" customHeight="1">
      <c r="A75" s="458"/>
      <c r="B75" s="50" t="s">
        <v>144</v>
      </c>
      <c r="C75" s="75">
        <v>113489.056</v>
      </c>
      <c r="D75" s="76">
        <v>660232.65</v>
      </c>
      <c r="E75" s="76"/>
      <c r="F75" s="76"/>
      <c r="G75" s="76"/>
      <c r="H75" s="76"/>
      <c r="I75" s="76">
        <v>155564.266</v>
      </c>
      <c r="J75" s="76">
        <v>102114.976</v>
      </c>
      <c r="K75" s="76"/>
      <c r="L75" s="59">
        <f t="shared" si="12"/>
        <v>917911.89199999999</v>
      </c>
      <c r="M75" s="59">
        <f t="shared" si="13"/>
        <v>1031400.9480000001</v>
      </c>
      <c r="N75" s="61">
        <v>8991628.0449999999</v>
      </c>
      <c r="O75" s="59">
        <f t="shared" si="14"/>
        <v>10023028.993000001</v>
      </c>
    </row>
    <row r="76" spans="1:15" ht="18" customHeight="1">
      <c r="A76" s="458"/>
      <c r="B76" s="50" t="s">
        <v>145</v>
      </c>
      <c r="C76" s="75">
        <v>11168.058999999999</v>
      </c>
      <c r="D76" s="76">
        <v>16211.623</v>
      </c>
      <c r="E76" s="76"/>
      <c r="F76" s="76"/>
      <c r="G76" s="76"/>
      <c r="H76" s="76"/>
      <c r="I76" s="76">
        <v>1745.9359999999999</v>
      </c>
      <c r="J76" s="76">
        <v>4369.7640000000001</v>
      </c>
      <c r="K76" s="76"/>
      <c r="L76" s="59">
        <f t="shared" si="12"/>
        <v>22327.323</v>
      </c>
      <c r="M76" s="59">
        <f t="shared" si="13"/>
        <v>33495.382000000005</v>
      </c>
      <c r="N76" s="61"/>
      <c r="O76" s="59">
        <f t="shared" si="14"/>
        <v>33495.382000000005</v>
      </c>
    </row>
    <row r="77" spans="1:15" ht="18" customHeight="1">
      <c r="A77" s="458"/>
      <c r="B77" s="50" t="s">
        <v>146</v>
      </c>
      <c r="C77" s="74">
        <v>1979.944</v>
      </c>
      <c r="D77" s="74">
        <v>898.05</v>
      </c>
      <c r="E77" s="76"/>
      <c r="F77" s="76"/>
      <c r="G77" s="76"/>
      <c r="H77" s="76"/>
      <c r="I77" s="74">
        <v>25</v>
      </c>
      <c r="J77" s="74">
        <v>1700</v>
      </c>
      <c r="K77" s="76"/>
      <c r="L77" s="59">
        <f t="shared" si="12"/>
        <v>2623.05</v>
      </c>
      <c r="M77" s="59">
        <f t="shared" si="13"/>
        <v>4602.9939999999997</v>
      </c>
      <c r="N77" s="61">
        <v>3650</v>
      </c>
      <c r="O77" s="59">
        <f t="shared" si="14"/>
        <v>8252.9939999999988</v>
      </c>
    </row>
    <row r="78" spans="1:15" ht="18" customHeight="1">
      <c r="A78" s="458"/>
      <c r="B78" s="50" t="s">
        <v>147</v>
      </c>
      <c r="C78" s="74">
        <v>176636.253</v>
      </c>
      <c r="D78" s="74">
        <v>6506.76</v>
      </c>
      <c r="E78" s="76"/>
      <c r="F78" s="76"/>
      <c r="G78" s="76"/>
      <c r="H78" s="76"/>
      <c r="I78" s="74">
        <v>135.67500000000001</v>
      </c>
      <c r="J78" s="74">
        <v>2882.88</v>
      </c>
      <c r="K78" s="76"/>
      <c r="L78" s="59">
        <f t="shared" si="12"/>
        <v>9525.3150000000005</v>
      </c>
      <c r="M78" s="59">
        <f t="shared" si="13"/>
        <v>186161.568</v>
      </c>
      <c r="N78" s="61">
        <v>4760</v>
      </c>
      <c r="O78" s="59">
        <f t="shared" si="14"/>
        <v>190921.568</v>
      </c>
    </row>
    <row r="79" spans="1:15" ht="18" customHeight="1">
      <c r="A79" s="458"/>
      <c r="B79" s="50" t="s">
        <v>148</v>
      </c>
      <c r="C79" s="74">
        <v>17231.866999999998</v>
      </c>
      <c r="D79" s="74">
        <v>2811</v>
      </c>
      <c r="E79" s="76"/>
      <c r="F79" s="76"/>
      <c r="G79" s="76"/>
      <c r="H79" s="76"/>
      <c r="I79" s="74">
        <v>100</v>
      </c>
      <c r="J79" s="74">
        <v>102</v>
      </c>
      <c r="K79" s="76"/>
      <c r="L79" s="59">
        <f t="shared" si="12"/>
        <v>3013</v>
      </c>
      <c r="M79" s="59">
        <f t="shared" si="13"/>
        <v>20244.866999999998</v>
      </c>
      <c r="N79" s="61"/>
      <c r="O79" s="59">
        <f t="shared" si="14"/>
        <v>20244.866999999998</v>
      </c>
    </row>
    <row r="80" spans="1:15" ht="18" customHeight="1">
      <c r="A80" s="458"/>
      <c r="B80" s="50" t="s">
        <v>263</v>
      </c>
      <c r="C80" s="74">
        <v>1392.748</v>
      </c>
      <c r="D80" s="74">
        <v>370.00900000000001</v>
      </c>
      <c r="E80" s="76"/>
      <c r="F80" s="76"/>
      <c r="G80" s="76"/>
      <c r="H80" s="76"/>
      <c r="I80" s="74">
        <v>23</v>
      </c>
      <c r="J80" s="74">
        <v>113.36</v>
      </c>
      <c r="K80" s="76"/>
      <c r="L80" s="59">
        <f t="shared" si="12"/>
        <v>506.36900000000003</v>
      </c>
      <c r="M80" s="59">
        <f t="shared" si="13"/>
        <v>1899.117</v>
      </c>
      <c r="N80" s="61"/>
      <c r="O80" s="59">
        <f t="shared" si="14"/>
        <v>1899.117</v>
      </c>
    </row>
    <row r="81" spans="1:16" ht="18" customHeight="1">
      <c r="A81" s="458"/>
      <c r="B81" s="50" t="s">
        <v>264</v>
      </c>
      <c r="C81" s="74">
        <v>1372.433</v>
      </c>
      <c r="D81" s="74">
        <v>475.56</v>
      </c>
      <c r="E81" s="76"/>
      <c r="F81" s="76"/>
      <c r="G81" s="76"/>
      <c r="H81" s="76"/>
      <c r="I81" s="74">
        <v>10</v>
      </c>
      <c r="J81" s="74">
        <v>350</v>
      </c>
      <c r="K81" s="76"/>
      <c r="L81" s="59">
        <f t="shared" si="12"/>
        <v>835.56</v>
      </c>
      <c r="M81" s="59">
        <f t="shared" si="13"/>
        <v>2207.9929999999999</v>
      </c>
      <c r="N81" s="61"/>
      <c r="O81" s="59">
        <f t="shared" si="14"/>
        <v>2207.9929999999999</v>
      </c>
    </row>
    <row r="82" spans="1:16" ht="18" customHeight="1">
      <c r="A82" s="458"/>
      <c r="B82" s="50" t="s">
        <v>254</v>
      </c>
      <c r="C82" s="74">
        <v>920.81500000000005</v>
      </c>
      <c r="D82" s="74">
        <v>537</v>
      </c>
      <c r="E82" s="76"/>
      <c r="F82" s="76"/>
      <c r="G82" s="76"/>
      <c r="H82" s="76"/>
      <c r="I82" s="74">
        <v>10</v>
      </c>
      <c r="J82" s="74">
        <v>230</v>
      </c>
      <c r="K82" s="76"/>
      <c r="L82" s="59">
        <f t="shared" si="12"/>
        <v>777</v>
      </c>
      <c r="M82" s="59">
        <f t="shared" si="13"/>
        <v>1697.8150000000001</v>
      </c>
      <c r="N82" s="61"/>
      <c r="O82" s="59">
        <f t="shared" si="14"/>
        <v>1697.8150000000001</v>
      </c>
    </row>
    <row r="83" spans="1:16" ht="18" customHeight="1">
      <c r="A83" s="459"/>
      <c r="B83" s="50" t="s">
        <v>265</v>
      </c>
      <c r="C83" s="74">
        <v>971.29600000000005</v>
      </c>
      <c r="D83" s="74">
        <v>1203.1410000000001</v>
      </c>
      <c r="E83" s="76"/>
      <c r="F83" s="76"/>
      <c r="G83" s="76"/>
      <c r="H83" s="76"/>
      <c r="I83" s="74">
        <v>10</v>
      </c>
      <c r="J83" s="74">
        <v>580</v>
      </c>
      <c r="K83" s="76"/>
      <c r="L83" s="59">
        <f t="shared" si="12"/>
        <v>1793.1410000000001</v>
      </c>
      <c r="M83" s="59">
        <f t="shared" si="13"/>
        <v>2764.4369999999999</v>
      </c>
      <c r="N83" s="61"/>
      <c r="O83" s="59">
        <f t="shared" si="14"/>
        <v>2764.4369999999999</v>
      </c>
    </row>
    <row r="84" spans="1:16" ht="18" customHeight="1">
      <c r="A84" s="62">
        <v>32</v>
      </c>
      <c r="B84" s="50" t="s">
        <v>149</v>
      </c>
      <c r="C84" s="74">
        <v>244934.39300000001</v>
      </c>
      <c r="D84" s="74">
        <v>52782.5</v>
      </c>
      <c r="E84" s="76"/>
      <c r="F84" s="76"/>
      <c r="G84" s="76"/>
      <c r="H84" s="76"/>
      <c r="I84" s="74">
        <v>92.5</v>
      </c>
      <c r="J84" s="74">
        <v>651</v>
      </c>
      <c r="K84" s="74"/>
      <c r="L84" s="59">
        <f t="shared" si="12"/>
        <v>53526</v>
      </c>
      <c r="M84" s="59">
        <f t="shared" si="13"/>
        <v>298460.39300000004</v>
      </c>
      <c r="N84" s="61">
        <v>16798.044000000002</v>
      </c>
      <c r="O84" s="59">
        <f t="shared" si="14"/>
        <v>315258.43700000003</v>
      </c>
    </row>
    <row r="85" spans="1:16" ht="18" customHeight="1">
      <c r="A85" s="62">
        <v>33</v>
      </c>
      <c r="B85" s="230" t="s">
        <v>285</v>
      </c>
      <c r="C85" s="74">
        <v>11325.306</v>
      </c>
      <c r="D85" s="74">
        <v>2876.2429999999999</v>
      </c>
      <c r="E85" s="76"/>
      <c r="F85" s="76"/>
      <c r="G85" s="76">
        <v>17010.448</v>
      </c>
      <c r="H85" s="76"/>
      <c r="I85" s="74">
        <v>57.722000000000001</v>
      </c>
      <c r="J85" s="74">
        <v>444.17599999999999</v>
      </c>
      <c r="K85" s="74"/>
      <c r="L85" s="59">
        <f t="shared" ref="L85" si="17">D85+E85+F85+G85+H85+I85+J85+K85</f>
        <v>20388.589</v>
      </c>
      <c r="M85" s="59">
        <f t="shared" ref="M85" si="18">C85+D85+E85+F85+G85+H85+I85+J85+K85</f>
        <v>31713.895000000004</v>
      </c>
      <c r="N85" s="76"/>
      <c r="O85" s="59">
        <f t="shared" si="14"/>
        <v>31713.895000000004</v>
      </c>
    </row>
    <row r="86" spans="1:16" ht="18" customHeight="1">
      <c r="A86" s="460" t="s">
        <v>150</v>
      </c>
      <c r="B86" s="461"/>
      <c r="C86" s="73">
        <f>C6+C13+C16+C40+C41+C48+C49+C50+C51+C52+C53+C54+C55+C56+C57+C58+C59+C60+C61+C62+C63+C64+C65+C66+C67+C68+C69+C70+C71+C72+C73+C84+C85</f>
        <v>31986071.484999992</v>
      </c>
      <c r="D86" s="73">
        <f t="shared" ref="D86:O86" si="19">D6+D13+D16+D40+D41+D48+D49+D50+D51+D52+D53+D54+D55+D56+D57+D58+D59+D60+D61+D62+D63+D64+D65+D66+D67+D68+D69+D70+D71+D72+D73+D84+D85</f>
        <v>13994716.652000003</v>
      </c>
      <c r="E86" s="73">
        <f t="shared" si="19"/>
        <v>1930675.801</v>
      </c>
      <c r="F86" s="73">
        <f t="shared" si="19"/>
        <v>2815517.94</v>
      </c>
      <c r="G86" s="73">
        <f t="shared" si="19"/>
        <v>3295724.9080000003</v>
      </c>
      <c r="H86" s="73">
        <f t="shared" si="19"/>
        <v>5710767.2909999993</v>
      </c>
      <c r="I86" s="73">
        <f t="shared" si="19"/>
        <v>9344348.0899999961</v>
      </c>
      <c r="J86" s="73">
        <f t="shared" si="19"/>
        <v>3067117.3850000002</v>
      </c>
      <c r="K86" s="73">
        <f t="shared" si="19"/>
        <v>8147384</v>
      </c>
      <c r="L86" s="73">
        <f t="shared" si="19"/>
        <v>48306252.067000024</v>
      </c>
      <c r="M86" s="73">
        <f t="shared" si="19"/>
        <v>80292323.551999986</v>
      </c>
      <c r="N86" s="73">
        <f t="shared" si="19"/>
        <v>43489191.513000004</v>
      </c>
      <c r="O86" s="73">
        <f t="shared" si="19"/>
        <v>123781515.06499998</v>
      </c>
      <c r="P86" s="51"/>
    </row>
    <row r="87" spans="1:16" ht="18" customHeight="1">
      <c r="A87" s="53"/>
      <c r="B87" s="53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66"/>
    </row>
    <row r="88" spans="1:16" ht="18" customHeight="1">
      <c r="O88" s="56">
        <v>15</v>
      </c>
    </row>
    <row r="89" spans="1:16" ht="18" customHeight="1">
      <c r="O89" s="71"/>
    </row>
    <row r="91" spans="1:16" ht="18" customHeight="1"/>
    <row r="95" spans="1:16" ht="18" customHeight="1">
      <c r="O95" s="54"/>
    </row>
  </sheetData>
  <sheetProtection password="CC06" sheet="1" objects="1" scenarios="1"/>
  <mergeCells count="20">
    <mergeCell ref="E46:E47"/>
    <mergeCell ref="G46:G47"/>
    <mergeCell ref="O46:O47"/>
    <mergeCell ref="A2:O2"/>
    <mergeCell ref="N3:O3"/>
    <mergeCell ref="E4:E5"/>
    <mergeCell ref="F4:F5"/>
    <mergeCell ref="G4:G5"/>
    <mergeCell ref="O4:O5"/>
    <mergeCell ref="F46:F47"/>
    <mergeCell ref="A42:A43"/>
    <mergeCell ref="A17:A26"/>
    <mergeCell ref="A7:A12"/>
    <mergeCell ref="A1:B1"/>
    <mergeCell ref="A4:A5"/>
    <mergeCell ref="B4:B5"/>
    <mergeCell ref="A86:B86"/>
    <mergeCell ref="A46:A47"/>
    <mergeCell ref="B46:B47"/>
    <mergeCell ref="A74:A83"/>
  </mergeCells>
  <pageMargins left="0.17" right="0.18" top="0.34" bottom="0.31" header="0.24" footer="0.31496062992125984"/>
  <pageSetup paperSize="9" scale="71" orientation="landscape" r:id="rId1"/>
  <rowBreaks count="1" manualBreakCount="1">
    <brk id="44" max="16383" man="1"/>
  </rowBreaks>
</worksheet>
</file>

<file path=xl/worksheets/sheet82.xml><?xml version="1.0" encoding="utf-8"?>
<worksheet xmlns="http://schemas.openxmlformats.org/spreadsheetml/2006/main" xmlns:r="http://schemas.openxmlformats.org/officeDocument/2006/relationships">
  <sheetPr>
    <tabColor rgb="FFFF0000"/>
  </sheetPr>
  <dimension ref="A2:P94"/>
  <sheetViews>
    <sheetView rightToLeft="1" tabSelected="1" topLeftCell="C66" zoomScaleNormal="100" workbookViewId="0">
      <selection activeCell="C66" sqref="A1:XFD1048576"/>
    </sheetView>
  </sheetViews>
  <sheetFormatPr defaultRowHeight="17.100000000000001" customHeight="1"/>
  <cols>
    <col min="1" max="1" width="2.625" style="45" customWidth="1"/>
    <col min="2" max="2" width="31.5" style="266" customWidth="1"/>
    <col min="3" max="4" width="11.5" style="233" customWidth="1"/>
    <col min="5" max="5" width="10.5" style="233" customWidth="1"/>
    <col min="6" max="7" width="10.75" style="233" customWidth="1"/>
    <col min="8" max="8" width="10.625" style="233" customWidth="1"/>
    <col min="9" max="9" width="11" style="233" customWidth="1"/>
    <col min="10" max="10" width="11.5" style="233" customWidth="1"/>
    <col min="11" max="11" width="11.25" style="233" customWidth="1"/>
    <col min="12" max="12" width="12.5" style="233" customWidth="1"/>
    <col min="13" max="13" width="13.375" style="233" customWidth="1"/>
    <col min="14" max="14" width="12.5" style="233" customWidth="1"/>
    <col min="15" max="15" width="13.125" style="233" customWidth="1"/>
    <col min="16" max="16384" width="9" style="44"/>
  </cols>
  <sheetData>
    <row r="2" spans="1:15" ht="21" customHeight="1">
      <c r="A2" s="467" t="s">
        <v>310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</row>
    <row r="3" spans="1:15" ht="17.100000000000001" customHeight="1">
      <c r="N3" s="473" t="s">
        <v>66</v>
      </c>
      <c r="O3" s="473"/>
    </row>
    <row r="4" spans="1:15" ht="17.100000000000001" customHeight="1">
      <c r="A4" s="462" t="s">
        <v>1</v>
      </c>
      <c r="B4" s="481" t="s">
        <v>67</v>
      </c>
      <c r="C4" s="308" t="s">
        <v>68</v>
      </c>
      <c r="D4" s="308" t="s">
        <v>69</v>
      </c>
      <c r="E4" s="474" t="s">
        <v>70</v>
      </c>
      <c r="F4" s="474" t="s">
        <v>71</v>
      </c>
      <c r="G4" s="474" t="s">
        <v>72</v>
      </c>
      <c r="H4" s="308" t="s">
        <v>73</v>
      </c>
      <c r="I4" s="308" t="s">
        <v>74</v>
      </c>
      <c r="J4" s="308" t="s">
        <v>75</v>
      </c>
      <c r="K4" s="308" t="s">
        <v>76</v>
      </c>
      <c r="L4" s="306" t="s">
        <v>77</v>
      </c>
      <c r="M4" s="306" t="s">
        <v>78</v>
      </c>
      <c r="N4" s="306" t="s">
        <v>79</v>
      </c>
      <c r="O4" s="471" t="s">
        <v>80</v>
      </c>
    </row>
    <row r="5" spans="1:15" ht="17.100000000000001" customHeight="1">
      <c r="A5" s="463"/>
      <c r="B5" s="482"/>
      <c r="C5" s="234" t="s">
        <v>81</v>
      </c>
      <c r="D5" s="309" t="s">
        <v>82</v>
      </c>
      <c r="E5" s="475"/>
      <c r="F5" s="475"/>
      <c r="G5" s="475"/>
      <c r="H5" s="309" t="s">
        <v>83</v>
      </c>
      <c r="I5" s="309" t="s">
        <v>84</v>
      </c>
      <c r="J5" s="309" t="s">
        <v>85</v>
      </c>
      <c r="K5" s="309" t="s">
        <v>86</v>
      </c>
      <c r="L5" s="307" t="s">
        <v>87</v>
      </c>
      <c r="M5" s="307" t="s">
        <v>309</v>
      </c>
      <c r="N5" s="307" t="s">
        <v>89</v>
      </c>
      <c r="O5" s="472"/>
    </row>
    <row r="6" spans="1:15" ht="17.100000000000001" customHeight="1">
      <c r="A6" s="57">
        <v>1</v>
      </c>
      <c r="B6" s="312" t="s">
        <v>90</v>
      </c>
      <c r="C6" s="237">
        <f>SUM(C7:C13)</f>
        <v>347046.99400000006</v>
      </c>
      <c r="D6" s="237">
        <f t="shared" ref="D6:K6" si="0">SUM(D7:D13)</f>
        <v>233866.80000000002</v>
      </c>
      <c r="E6" s="237">
        <f t="shared" si="0"/>
        <v>0</v>
      </c>
      <c r="F6" s="237">
        <f t="shared" si="0"/>
        <v>0</v>
      </c>
      <c r="G6" s="237">
        <f t="shared" si="0"/>
        <v>1734.8210000000001</v>
      </c>
      <c r="H6" s="237">
        <f t="shared" si="0"/>
        <v>0</v>
      </c>
      <c r="I6" s="237">
        <f t="shared" si="0"/>
        <v>507416</v>
      </c>
      <c r="J6" s="237">
        <f t="shared" si="0"/>
        <v>58633.5</v>
      </c>
      <c r="K6" s="237">
        <f t="shared" si="0"/>
        <v>0</v>
      </c>
      <c r="L6" s="238">
        <f>D6+E6+F6+G6+H6+I6+J6+K6</f>
        <v>801651.12100000004</v>
      </c>
      <c r="M6" s="238">
        <f>C6+D6+E6+F6+G6+H6+I6+J6+K6</f>
        <v>1148698.1150000002</v>
      </c>
      <c r="N6" s="238">
        <f>SUM(N7:N13)</f>
        <v>117079</v>
      </c>
      <c r="O6" s="238">
        <f t="shared" ref="O6:O43" si="1">M6+N6</f>
        <v>1265777.1150000002</v>
      </c>
    </row>
    <row r="7" spans="1:15" ht="17.100000000000001" customHeight="1">
      <c r="A7" s="457"/>
      <c r="B7" s="310" t="s">
        <v>91</v>
      </c>
      <c r="C7" s="239">
        <v>134207.22399999999</v>
      </c>
      <c r="D7" s="239">
        <v>160248.9</v>
      </c>
      <c r="E7" s="240"/>
      <c r="F7" s="240"/>
      <c r="G7" s="239">
        <v>1714.45</v>
      </c>
      <c r="H7" s="239"/>
      <c r="I7" s="239">
        <v>6540</v>
      </c>
      <c r="J7" s="239">
        <v>16900</v>
      </c>
      <c r="K7" s="240"/>
      <c r="L7" s="238">
        <f t="shared" ref="L7:L43" si="2">D7+E7+F7+G7+H7+I7+J7+K7</f>
        <v>185403.35</v>
      </c>
      <c r="M7" s="238">
        <f t="shared" ref="M7:M43" si="3">C7+D7+E7+F7+G7+H7+I7+J7+K7</f>
        <v>319610.57399999996</v>
      </c>
      <c r="N7" s="241">
        <v>60000</v>
      </c>
      <c r="O7" s="238">
        <f t="shared" si="1"/>
        <v>379610.57399999996</v>
      </c>
    </row>
    <row r="8" spans="1:15" ht="17.100000000000001" customHeight="1">
      <c r="A8" s="458"/>
      <c r="B8" s="310" t="s">
        <v>92</v>
      </c>
      <c r="C8" s="239">
        <v>31526.026000000002</v>
      </c>
      <c r="D8" s="239">
        <v>14502.2</v>
      </c>
      <c r="E8" s="240"/>
      <c r="F8" s="240"/>
      <c r="G8" s="240"/>
      <c r="H8" s="240"/>
      <c r="I8" s="240"/>
      <c r="J8" s="239">
        <v>25752.5</v>
      </c>
      <c r="K8" s="240"/>
      <c r="L8" s="238">
        <f t="shared" si="2"/>
        <v>40254.699999999997</v>
      </c>
      <c r="M8" s="238">
        <f t="shared" si="3"/>
        <v>71780.725999999995</v>
      </c>
      <c r="N8" s="241"/>
      <c r="O8" s="238">
        <f t="shared" si="1"/>
        <v>71780.725999999995</v>
      </c>
    </row>
    <row r="9" spans="1:15" ht="17.100000000000001" customHeight="1">
      <c r="A9" s="458"/>
      <c r="B9" s="310" t="s">
        <v>93</v>
      </c>
      <c r="C9" s="239">
        <v>20496.795999999998</v>
      </c>
      <c r="D9" s="239">
        <v>3806.25</v>
      </c>
      <c r="E9" s="240"/>
      <c r="F9" s="240"/>
      <c r="G9" s="240"/>
      <c r="H9" s="240"/>
      <c r="I9" s="239">
        <v>500200</v>
      </c>
      <c r="J9" s="239">
        <v>395</v>
      </c>
      <c r="K9" s="240"/>
      <c r="L9" s="238">
        <f t="shared" si="2"/>
        <v>504401.25</v>
      </c>
      <c r="M9" s="238">
        <f t="shared" si="3"/>
        <v>524898.04599999997</v>
      </c>
      <c r="N9" s="241"/>
      <c r="O9" s="238">
        <f t="shared" si="1"/>
        <v>524898.04599999997</v>
      </c>
    </row>
    <row r="10" spans="1:15" ht="17.100000000000001" customHeight="1">
      <c r="A10" s="458"/>
      <c r="B10" s="310" t="s">
        <v>94</v>
      </c>
      <c r="C10" s="239">
        <v>1366.671</v>
      </c>
      <c r="D10" s="239">
        <v>1113.95</v>
      </c>
      <c r="E10" s="240"/>
      <c r="F10" s="240"/>
      <c r="G10" s="240"/>
      <c r="H10" s="240"/>
      <c r="I10" s="239">
        <v>15</v>
      </c>
      <c r="J10" s="239">
        <v>601</v>
      </c>
      <c r="K10" s="240"/>
      <c r="L10" s="238">
        <f t="shared" si="2"/>
        <v>1729.95</v>
      </c>
      <c r="M10" s="238">
        <f t="shared" si="3"/>
        <v>3096.6210000000001</v>
      </c>
      <c r="N10" s="241"/>
      <c r="O10" s="238">
        <f t="shared" si="1"/>
        <v>3096.6210000000001</v>
      </c>
    </row>
    <row r="11" spans="1:15" ht="17.100000000000001" customHeight="1">
      <c r="A11" s="458"/>
      <c r="B11" s="310" t="s">
        <v>95</v>
      </c>
      <c r="C11" s="239">
        <v>75334.660999999993</v>
      </c>
      <c r="D11" s="239">
        <v>26401.5</v>
      </c>
      <c r="E11" s="240"/>
      <c r="F11" s="240"/>
      <c r="G11" s="240">
        <v>20.370999999999999</v>
      </c>
      <c r="H11" s="240"/>
      <c r="I11" s="239">
        <v>336</v>
      </c>
      <c r="J11" s="239">
        <v>4450</v>
      </c>
      <c r="K11" s="240"/>
      <c r="L11" s="238">
        <f t="shared" si="2"/>
        <v>31207.870999999999</v>
      </c>
      <c r="M11" s="238">
        <f t="shared" si="3"/>
        <v>106542.53199999999</v>
      </c>
      <c r="N11" s="241">
        <v>50579</v>
      </c>
      <c r="O11" s="238">
        <f t="shared" si="1"/>
        <v>157121.53200000001</v>
      </c>
    </row>
    <row r="12" spans="1:15" ht="17.100000000000001" customHeight="1">
      <c r="A12" s="458"/>
      <c r="B12" s="310" t="s">
        <v>96</v>
      </c>
      <c r="C12" s="239">
        <v>75829.725999999995</v>
      </c>
      <c r="D12" s="239">
        <v>18280</v>
      </c>
      <c r="E12" s="240"/>
      <c r="F12" s="240"/>
      <c r="G12" s="240"/>
      <c r="H12" s="240"/>
      <c r="I12" s="239">
        <v>250</v>
      </c>
      <c r="J12" s="239">
        <v>5700</v>
      </c>
      <c r="K12" s="240"/>
      <c r="L12" s="238">
        <f t="shared" si="2"/>
        <v>24230</v>
      </c>
      <c r="M12" s="238">
        <f t="shared" si="3"/>
        <v>100059.726</v>
      </c>
      <c r="N12" s="241">
        <v>6500</v>
      </c>
      <c r="O12" s="238">
        <f t="shared" si="1"/>
        <v>106559.726</v>
      </c>
    </row>
    <row r="13" spans="1:15" ht="17.100000000000001" customHeight="1">
      <c r="A13" s="459"/>
      <c r="B13" s="310" t="s">
        <v>307</v>
      </c>
      <c r="C13" s="239">
        <v>8285.89</v>
      </c>
      <c r="D13" s="239">
        <v>9514</v>
      </c>
      <c r="E13" s="240"/>
      <c r="F13" s="240"/>
      <c r="G13" s="240"/>
      <c r="H13" s="240"/>
      <c r="I13" s="239">
        <v>75</v>
      </c>
      <c r="J13" s="239">
        <v>4835</v>
      </c>
      <c r="K13" s="240"/>
      <c r="L13" s="238">
        <f t="shared" ref="L13" si="4">D13+E13+F13+G13+H13+I13+J13+K13</f>
        <v>14424</v>
      </c>
      <c r="M13" s="238">
        <f t="shared" ref="M13" si="5">C13+D13+E13+F13+G13+H13+I13+J13+K13</f>
        <v>22709.89</v>
      </c>
      <c r="N13" s="241"/>
      <c r="O13" s="238">
        <f t="shared" si="1"/>
        <v>22709.89</v>
      </c>
    </row>
    <row r="14" spans="1:15" ht="17.100000000000001" customHeight="1">
      <c r="A14" s="62">
        <v>2</v>
      </c>
      <c r="B14" s="312" t="s">
        <v>97</v>
      </c>
      <c r="C14" s="237">
        <f t="shared" ref="C14:K14" si="6">C15+C16</f>
        <v>80870.423999999999</v>
      </c>
      <c r="D14" s="237">
        <f t="shared" si="6"/>
        <v>31849.599999999999</v>
      </c>
      <c r="E14" s="237">
        <f t="shared" si="6"/>
        <v>0</v>
      </c>
      <c r="F14" s="237">
        <f t="shared" si="6"/>
        <v>0</v>
      </c>
      <c r="G14" s="237">
        <f t="shared" si="6"/>
        <v>18.87</v>
      </c>
      <c r="H14" s="237">
        <f t="shared" si="6"/>
        <v>0</v>
      </c>
      <c r="I14" s="237">
        <f t="shared" si="6"/>
        <v>771.6</v>
      </c>
      <c r="J14" s="237">
        <f t="shared" si="6"/>
        <v>8228</v>
      </c>
      <c r="K14" s="237">
        <f t="shared" si="6"/>
        <v>0</v>
      </c>
      <c r="L14" s="238">
        <f t="shared" si="2"/>
        <v>40868.069999999992</v>
      </c>
      <c r="M14" s="238">
        <f t="shared" si="3"/>
        <v>121738.49400000001</v>
      </c>
      <c r="N14" s="238">
        <f>N15+N16</f>
        <v>11300</v>
      </c>
      <c r="O14" s="238">
        <f t="shared" si="1"/>
        <v>133038.49400000001</v>
      </c>
    </row>
    <row r="15" spans="1:15" ht="17.100000000000001" customHeight="1">
      <c r="A15" s="62"/>
      <c r="B15" s="310" t="s">
        <v>98</v>
      </c>
      <c r="C15" s="239">
        <v>77631.399999999994</v>
      </c>
      <c r="D15" s="239">
        <v>31405.599999999999</v>
      </c>
      <c r="E15" s="240"/>
      <c r="F15" s="240"/>
      <c r="G15" s="240"/>
      <c r="H15" s="239"/>
      <c r="I15" s="239">
        <v>642.6</v>
      </c>
      <c r="J15" s="239">
        <v>8100</v>
      </c>
      <c r="K15" s="240"/>
      <c r="L15" s="238">
        <f t="shared" si="2"/>
        <v>40148.199999999997</v>
      </c>
      <c r="M15" s="238">
        <f t="shared" si="3"/>
        <v>117779.6</v>
      </c>
      <c r="N15" s="241">
        <v>10000</v>
      </c>
      <c r="O15" s="238">
        <f t="shared" si="1"/>
        <v>127779.6</v>
      </c>
    </row>
    <row r="16" spans="1:15" ht="17.100000000000001" customHeight="1">
      <c r="A16" s="62"/>
      <c r="B16" s="310" t="s">
        <v>259</v>
      </c>
      <c r="C16" s="239">
        <v>3239.0239999999999</v>
      </c>
      <c r="D16" s="239">
        <v>444</v>
      </c>
      <c r="E16" s="240"/>
      <c r="F16" s="240"/>
      <c r="G16" s="240">
        <v>18.87</v>
      </c>
      <c r="H16" s="240"/>
      <c r="I16" s="239">
        <v>129</v>
      </c>
      <c r="J16" s="239">
        <v>128</v>
      </c>
      <c r="K16" s="240"/>
      <c r="L16" s="238">
        <f t="shared" si="2"/>
        <v>719.87</v>
      </c>
      <c r="M16" s="238">
        <f t="shared" si="3"/>
        <v>3958.8939999999998</v>
      </c>
      <c r="N16" s="241">
        <v>1300</v>
      </c>
      <c r="O16" s="238">
        <f t="shared" si="1"/>
        <v>5258.8940000000002</v>
      </c>
    </row>
    <row r="17" spans="1:15" ht="17.100000000000001" customHeight="1">
      <c r="A17" s="57">
        <v>3</v>
      </c>
      <c r="B17" s="312" t="s">
        <v>260</v>
      </c>
      <c r="C17" s="237">
        <f t="shared" ref="C17:K17" si="7">SUM(C18:C39)</f>
        <v>1264317.2179999999</v>
      </c>
      <c r="D17" s="237">
        <f t="shared" si="7"/>
        <v>608946.90599999996</v>
      </c>
      <c r="E17" s="237">
        <f t="shared" si="7"/>
        <v>0</v>
      </c>
      <c r="F17" s="237">
        <f t="shared" si="7"/>
        <v>0</v>
      </c>
      <c r="G17" s="237">
        <f t="shared" si="7"/>
        <v>1720810.666</v>
      </c>
      <c r="H17" s="237">
        <f t="shared" si="7"/>
        <v>796500</v>
      </c>
      <c r="I17" s="237">
        <f t="shared" si="7"/>
        <v>1214384.568</v>
      </c>
      <c r="J17" s="237">
        <f t="shared" si="7"/>
        <v>179899.59399999998</v>
      </c>
      <c r="K17" s="237">
        <f t="shared" si="7"/>
        <v>0</v>
      </c>
      <c r="L17" s="238">
        <f t="shared" si="2"/>
        <v>4520541.7339999992</v>
      </c>
      <c r="M17" s="238">
        <f t="shared" si="3"/>
        <v>5784858.9519999996</v>
      </c>
      <c r="N17" s="238">
        <f>SUM(N18:N39)</f>
        <v>1014885</v>
      </c>
      <c r="O17" s="238">
        <f t="shared" si="1"/>
        <v>6799743.9519999996</v>
      </c>
    </row>
    <row r="18" spans="1:15" ht="17.100000000000001" customHeight="1">
      <c r="A18" s="457"/>
      <c r="B18" s="310" t="s">
        <v>100</v>
      </c>
      <c r="C18" s="239">
        <v>48595</v>
      </c>
      <c r="D18" s="239">
        <v>30471.52</v>
      </c>
      <c r="E18" s="240"/>
      <c r="F18" s="240"/>
      <c r="G18" s="240">
        <v>944.26599999999996</v>
      </c>
      <c r="H18" s="240"/>
      <c r="I18" s="239">
        <v>1225</v>
      </c>
      <c r="J18" s="239">
        <v>3785</v>
      </c>
      <c r="K18" s="240"/>
      <c r="L18" s="238">
        <f t="shared" si="2"/>
        <v>36425.786</v>
      </c>
      <c r="M18" s="238">
        <f t="shared" si="3"/>
        <v>85020.786000000007</v>
      </c>
      <c r="N18" s="241">
        <v>12000</v>
      </c>
      <c r="O18" s="238">
        <f>M18+N18</f>
        <v>97020.786000000007</v>
      </c>
    </row>
    <row r="19" spans="1:15" ht="17.100000000000001" customHeight="1">
      <c r="A19" s="458"/>
      <c r="B19" s="310" t="s">
        <v>101</v>
      </c>
      <c r="C19" s="239">
        <v>209756.43</v>
      </c>
      <c r="D19" s="239">
        <v>38493.5</v>
      </c>
      <c r="E19" s="240"/>
      <c r="F19" s="240"/>
      <c r="G19" s="240"/>
      <c r="H19" s="240">
        <v>791000</v>
      </c>
      <c r="I19" s="239">
        <v>173740</v>
      </c>
      <c r="J19" s="239">
        <v>15727</v>
      </c>
      <c r="K19" s="240"/>
      <c r="L19" s="238">
        <f t="shared" si="2"/>
        <v>1018960.5</v>
      </c>
      <c r="M19" s="238">
        <f t="shared" si="3"/>
        <v>1228716.93</v>
      </c>
      <c r="N19" s="241">
        <v>40000</v>
      </c>
      <c r="O19" s="238">
        <f t="shared" si="1"/>
        <v>1268716.93</v>
      </c>
    </row>
    <row r="20" spans="1:15" ht="17.100000000000001" customHeight="1">
      <c r="A20" s="458"/>
      <c r="B20" s="310" t="s">
        <v>290</v>
      </c>
      <c r="C20" s="239">
        <v>3706</v>
      </c>
      <c r="D20" s="239">
        <v>1877</v>
      </c>
      <c r="E20" s="240"/>
      <c r="F20" s="240"/>
      <c r="G20" s="240"/>
      <c r="H20" s="240"/>
      <c r="I20" s="239">
        <v>75</v>
      </c>
      <c r="J20" s="239">
        <v>705</v>
      </c>
      <c r="K20" s="240"/>
      <c r="L20" s="238">
        <f t="shared" ref="L20:L22" si="8">D20+E20+F20+G20+H20+I20+J20+K20</f>
        <v>2657</v>
      </c>
      <c r="M20" s="238">
        <f t="shared" ref="M20:M22" si="9">C20+D20+E20+F20+G20+H20+I20+J20+K20</f>
        <v>6363</v>
      </c>
      <c r="N20" s="241"/>
      <c r="O20" s="238">
        <f t="shared" si="1"/>
        <v>6363</v>
      </c>
    </row>
    <row r="21" spans="1:15" ht="17.100000000000001" customHeight="1">
      <c r="A21" s="458"/>
      <c r="B21" s="310" t="s">
        <v>291</v>
      </c>
      <c r="C21" s="239">
        <v>8238.3790000000008</v>
      </c>
      <c r="D21" s="239">
        <v>3359.0549999999998</v>
      </c>
      <c r="E21" s="240"/>
      <c r="F21" s="240"/>
      <c r="G21" s="240"/>
      <c r="H21" s="240"/>
      <c r="I21" s="239">
        <v>198.62</v>
      </c>
      <c r="J21" s="239">
        <v>2016</v>
      </c>
      <c r="K21" s="240"/>
      <c r="L21" s="238">
        <f t="shared" si="8"/>
        <v>5573.6749999999993</v>
      </c>
      <c r="M21" s="238">
        <f t="shared" si="9"/>
        <v>13812.054000000002</v>
      </c>
      <c r="N21" s="241"/>
      <c r="O21" s="238">
        <f t="shared" si="1"/>
        <v>13812.054000000002</v>
      </c>
    </row>
    <row r="22" spans="1:15" ht="17.100000000000001" customHeight="1">
      <c r="A22" s="458"/>
      <c r="B22" s="310" t="s">
        <v>292</v>
      </c>
      <c r="C22" s="239">
        <v>7228</v>
      </c>
      <c r="D22" s="239">
        <v>3860</v>
      </c>
      <c r="E22" s="240"/>
      <c r="F22" s="240"/>
      <c r="G22" s="240"/>
      <c r="H22" s="240">
        <v>500</v>
      </c>
      <c r="I22" s="239">
        <v>500</v>
      </c>
      <c r="J22" s="239">
        <v>640</v>
      </c>
      <c r="K22" s="240"/>
      <c r="L22" s="238">
        <f t="shared" si="8"/>
        <v>5500</v>
      </c>
      <c r="M22" s="238">
        <f t="shared" si="9"/>
        <v>12728</v>
      </c>
      <c r="N22" s="241"/>
      <c r="O22" s="238">
        <f t="shared" si="1"/>
        <v>12728</v>
      </c>
    </row>
    <row r="23" spans="1:15" ht="17.100000000000001" customHeight="1">
      <c r="A23" s="458"/>
      <c r="B23" s="310" t="s">
        <v>293</v>
      </c>
      <c r="C23" s="239">
        <v>13758.6</v>
      </c>
      <c r="D23" s="239">
        <v>11692</v>
      </c>
      <c r="E23" s="240"/>
      <c r="F23" s="240"/>
      <c r="G23" s="240"/>
      <c r="H23" s="240"/>
      <c r="I23" s="239">
        <v>110</v>
      </c>
      <c r="J23" s="239">
        <v>2130</v>
      </c>
      <c r="K23" s="240"/>
      <c r="L23" s="238">
        <f t="shared" si="2"/>
        <v>13932</v>
      </c>
      <c r="M23" s="238">
        <f t="shared" si="3"/>
        <v>27690.6</v>
      </c>
      <c r="N23" s="333">
        <v>5000</v>
      </c>
      <c r="O23" s="238">
        <f t="shared" si="1"/>
        <v>32690.6</v>
      </c>
    </row>
    <row r="24" spans="1:15" ht="17.100000000000001" customHeight="1">
      <c r="A24" s="458"/>
      <c r="B24" s="310" t="s">
        <v>294</v>
      </c>
      <c r="C24" s="239">
        <v>1316.568</v>
      </c>
      <c r="D24" s="239">
        <v>687</v>
      </c>
      <c r="E24" s="240"/>
      <c r="F24" s="240"/>
      <c r="G24" s="240"/>
      <c r="H24" s="240"/>
      <c r="I24" s="239">
        <v>1.25</v>
      </c>
      <c r="J24" s="239">
        <v>341</v>
      </c>
      <c r="K24" s="240"/>
      <c r="L24" s="238">
        <f t="shared" si="2"/>
        <v>1029.25</v>
      </c>
      <c r="M24" s="238">
        <f t="shared" si="3"/>
        <v>2345.8180000000002</v>
      </c>
      <c r="N24" s="333">
        <v>1685</v>
      </c>
      <c r="O24" s="238">
        <f t="shared" si="1"/>
        <v>4030.8180000000002</v>
      </c>
    </row>
    <row r="25" spans="1:15" ht="17.100000000000001" customHeight="1">
      <c r="A25" s="458"/>
      <c r="B25" s="310" t="s">
        <v>295</v>
      </c>
      <c r="C25" s="239">
        <v>153572.43100000001</v>
      </c>
      <c r="D25" s="239">
        <v>97297</v>
      </c>
      <c r="E25" s="240"/>
      <c r="F25" s="240"/>
      <c r="G25" s="239">
        <v>1718791.4</v>
      </c>
      <c r="H25" s="239">
        <v>1000</v>
      </c>
      <c r="I25" s="239">
        <v>540.98</v>
      </c>
      <c r="J25" s="239">
        <v>6450</v>
      </c>
      <c r="K25" s="240"/>
      <c r="L25" s="238">
        <f t="shared" si="2"/>
        <v>1824079.38</v>
      </c>
      <c r="M25" s="238">
        <f t="shared" si="3"/>
        <v>1977651.811</v>
      </c>
      <c r="N25" s="333">
        <v>350000</v>
      </c>
      <c r="O25" s="238">
        <f t="shared" si="1"/>
        <v>2327651.8109999998</v>
      </c>
    </row>
    <row r="26" spans="1:15" ht="17.100000000000001" customHeight="1">
      <c r="A26" s="458"/>
      <c r="B26" s="310" t="s">
        <v>296</v>
      </c>
      <c r="C26" s="239">
        <v>1643.5630000000001</v>
      </c>
      <c r="D26" s="239">
        <v>340.6</v>
      </c>
      <c r="E26" s="240"/>
      <c r="F26" s="240"/>
      <c r="G26" s="240"/>
      <c r="H26" s="240"/>
      <c r="I26" s="239">
        <v>9.5299999999999994</v>
      </c>
      <c r="J26" s="239">
        <v>45</v>
      </c>
      <c r="K26" s="240"/>
      <c r="L26" s="238">
        <f t="shared" si="2"/>
        <v>395.13</v>
      </c>
      <c r="M26" s="238">
        <f t="shared" si="3"/>
        <v>2038.693</v>
      </c>
      <c r="N26" s="333"/>
      <c r="O26" s="238">
        <f t="shared" si="1"/>
        <v>2038.693</v>
      </c>
    </row>
    <row r="27" spans="1:15" ht="17.100000000000001" customHeight="1">
      <c r="A27" s="458"/>
      <c r="B27" s="310" t="s">
        <v>297</v>
      </c>
      <c r="C27" s="239">
        <v>196503.04199999999</v>
      </c>
      <c r="D27" s="239">
        <v>181555</v>
      </c>
      <c r="E27" s="240"/>
      <c r="F27" s="240"/>
      <c r="G27" s="240">
        <v>150</v>
      </c>
      <c r="H27" s="239">
        <v>3000</v>
      </c>
      <c r="I27" s="239">
        <v>638660.87</v>
      </c>
      <c r="J27" s="239">
        <v>54150</v>
      </c>
      <c r="K27" s="240"/>
      <c r="L27" s="238">
        <f t="shared" si="2"/>
        <v>877515.87</v>
      </c>
      <c r="M27" s="238">
        <f t="shared" si="3"/>
        <v>1074018.912</v>
      </c>
      <c r="N27" s="333">
        <v>250000</v>
      </c>
      <c r="O27" s="238">
        <f t="shared" si="1"/>
        <v>1324018.912</v>
      </c>
    </row>
    <row r="28" spans="1:15" ht="17.100000000000001" customHeight="1">
      <c r="A28" s="213"/>
      <c r="B28" s="310" t="s">
        <v>298</v>
      </c>
      <c r="C28" s="239">
        <v>3885.1660000000002</v>
      </c>
      <c r="D28" s="239">
        <v>1587</v>
      </c>
      <c r="E28" s="240"/>
      <c r="F28" s="240"/>
      <c r="G28" s="240"/>
      <c r="H28" s="240"/>
      <c r="I28" s="239">
        <v>35</v>
      </c>
      <c r="J28" s="239">
        <v>218.71799999999999</v>
      </c>
      <c r="K28" s="240"/>
      <c r="L28" s="238">
        <f t="shared" si="2"/>
        <v>1840.7180000000001</v>
      </c>
      <c r="M28" s="238">
        <f t="shared" si="3"/>
        <v>5725.884</v>
      </c>
      <c r="N28" s="333"/>
      <c r="O28" s="238">
        <f>M28+N28</f>
        <v>5725.884</v>
      </c>
    </row>
    <row r="29" spans="1:15" ht="17.100000000000001" customHeight="1">
      <c r="A29" s="213"/>
      <c r="B29" s="310" t="s">
        <v>299</v>
      </c>
      <c r="C29" s="239">
        <v>5038.4399999999996</v>
      </c>
      <c r="D29" s="239">
        <v>12247.3</v>
      </c>
      <c r="E29" s="240"/>
      <c r="F29" s="240"/>
      <c r="G29" s="240"/>
      <c r="H29" s="239">
        <v>750</v>
      </c>
      <c r="I29" s="239">
        <v>436</v>
      </c>
      <c r="J29" s="239">
        <v>6875</v>
      </c>
      <c r="K29" s="240"/>
      <c r="L29" s="238">
        <f t="shared" si="2"/>
        <v>20308.3</v>
      </c>
      <c r="M29" s="238">
        <f t="shared" si="3"/>
        <v>25346.739999999998</v>
      </c>
      <c r="N29" s="333">
        <v>30000</v>
      </c>
      <c r="O29" s="238">
        <f t="shared" si="1"/>
        <v>55346.74</v>
      </c>
    </row>
    <row r="30" spans="1:15" ht="17.100000000000001" customHeight="1">
      <c r="A30" s="213"/>
      <c r="B30" s="310" t="s">
        <v>300</v>
      </c>
      <c r="C30" s="239">
        <v>1234.269</v>
      </c>
      <c r="D30" s="239">
        <v>317.55</v>
      </c>
      <c r="E30" s="240"/>
      <c r="F30" s="240"/>
      <c r="G30" s="240"/>
      <c r="H30" s="240"/>
      <c r="I30" s="239">
        <v>7</v>
      </c>
      <c r="J30" s="239">
        <v>19</v>
      </c>
      <c r="K30" s="240"/>
      <c r="L30" s="238">
        <f t="shared" si="2"/>
        <v>343.55</v>
      </c>
      <c r="M30" s="238">
        <f t="shared" si="3"/>
        <v>1577.819</v>
      </c>
      <c r="N30" s="333"/>
      <c r="O30" s="238">
        <f t="shared" si="1"/>
        <v>1577.819</v>
      </c>
    </row>
    <row r="31" spans="1:15" ht="17.100000000000001" customHeight="1">
      <c r="A31" s="213"/>
      <c r="B31" s="310" t="s">
        <v>301</v>
      </c>
      <c r="C31" s="239">
        <v>55191.053</v>
      </c>
      <c r="D31" s="239">
        <v>6769.7929999999997</v>
      </c>
      <c r="E31" s="240"/>
      <c r="F31" s="240"/>
      <c r="G31" s="240"/>
      <c r="H31" s="240"/>
      <c r="I31" s="239">
        <v>2497.85</v>
      </c>
      <c r="J31" s="239">
        <v>830.13099999999997</v>
      </c>
      <c r="K31" s="240"/>
      <c r="L31" s="238">
        <f t="shared" si="2"/>
        <v>10097.773999999999</v>
      </c>
      <c r="M31" s="238">
        <f t="shared" si="3"/>
        <v>65288.826999999997</v>
      </c>
      <c r="N31" s="333"/>
      <c r="O31" s="238">
        <f t="shared" si="1"/>
        <v>65288.826999999997</v>
      </c>
    </row>
    <row r="32" spans="1:15" ht="17.100000000000001" customHeight="1">
      <c r="A32" s="213"/>
      <c r="B32" s="310" t="s">
        <v>107</v>
      </c>
      <c r="C32" s="239">
        <v>257374.103</v>
      </c>
      <c r="D32" s="239">
        <v>133069.99600000001</v>
      </c>
      <c r="E32" s="240"/>
      <c r="F32" s="240"/>
      <c r="G32" s="240"/>
      <c r="H32" s="240"/>
      <c r="I32" s="239">
        <v>632.46799999999996</v>
      </c>
      <c r="J32" s="239">
        <v>63992.635000000002</v>
      </c>
      <c r="K32" s="240"/>
      <c r="L32" s="238">
        <f t="shared" si="2"/>
        <v>197695.09900000002</v>
      </c>
      <c r="M32" s="238">
        <f t="shared" si="3"/>
        <v>455069.20200000005</v>
      </c>
      <c r="N32" s="241">
        <v>28000</v>
      </c>
      <c r="O32" s="238">
        <f t="shared" si="1"/>
        <v>483069.20200000005</v>
      </c>
    </row>
    <row r="33" spans="1:15" ht="17.100000000000001" customHeight="1">
      <c r="A33" s="213"/>
      <c r="B33" s="310" t="s">
        <v>152</v>
      </c>
      <c r="C33" s="239">
        <v>3036.82</v>
      </c>
      <c r="D33" s="239">
        <v>1097</v>
      </c>
      <c r="E33" s="240"/>
      <c r="F33" s="240"/>
      <c r="G33" s="240"/>
      <c r="H33" s="240"/>
      <c r="I33" s="239"/>
      <c r="J33" s="239">
        <v>242</v>
      </c>
      <c r="K33" s="240"/>
      <c r="L33" s="238">
        <f t="shared" si="2"/>
        <v>1339</v>
      </c>
      <c r="M33" s="238">
        <f t="shared" si="3"/>
        <v>4375.82</v>
      </c>
      <c r="N33" s="241"/>
      <c r="O33" s="238">
        <f t="shared" si="1"/>
        <v>4375.82</v>
      </c>
    </row>
    <row r="34" spans="1:15" ht="17.100000000000001" customHeight="1">
      <c r="A34" s="213"/>
      <c r="B34" s="310" t="s">
        <v>108</v>
      </c>
      <c r="C34" s="239">
        <v>193149.61199999999</v>
      </c>
      <c r="D34" s="239">
        <v>36243.160000000003</v>
      </c>
      <c r="E34" s="240"/>
      <c r="F34" s="240"/>
      <c r="G34" s="240"/>
      <c r="H34" s="240"/>
      <c r="I34" s="239">
        <v>6920</v>
      </c>
      <c r="J34" s="239">
        <v>1929</v>
      </c>
      <c r="K34" s="240"/>
      <c r="L34" s="238">
        <f t="shared" si="2"/>
        <v>45092.160000000003</v>
      </c>
      <c r="M34" s="238">
        <f t="shared" si="3"/>
        <v>238241.772</v>
      </c>
      <c r="N34" s="241"/>
      <c r="O34" s="238">
        <f t="shared" si="1"/>
        <v>238241.772</v>
      </c>
    </row>
    <row r="35" spans="1:15" ht="17.100000000000001" customHeight="1">
      <c r="A35" s="213"/>
      <c r="B35" s="310" t="s">
        <v>302</v>
      </c>
      <c r="C35" s="239">
        <v>14505.152</v>
      </c>
      <c r="D35" s="239">
        <v>11171.182000000001</v>
      </c>
      <c r="E35" s="240"/>
      <c r="F35" s="240"/>
      <c r="G35" s="240"/>
      <c r="H35" s="240"/>
      <c r="I35" s="239">
        <v>320</v>
      </c>
      <c r="J35" s="239">
        <v>1362.11</v>
      </c>
      <c r="K35" s="240"/>
      <c r="L35" s="238">
        <f t="shared" si="2"/>
        <v>12853.292000000001</v>
      </c>
      <c r="M35" s="238">
        <f t="shared" si="3"/>
        <v>27358.444000000003</v>
      </c>
      <c r="N35" s="241">
        <v>248200</v>
      </c>
      <c r="O35" s="238">
        <f t="shared" si="1"/>
        <v>275558.44400000002</v>
      </c>
    </row>
    <row r="36" spans="1:15" ht="17.100000000000001" customHeight="1">
      <c r="A36" s="213"/>
      <c r="B36" s="310" t="s">
        <v>110</v>
      </c>
      <c r="C36" s="239">
        <v>18158.076000000001</v>
      </c>
      <c r="D36" s="239">
        <v>19640</v>
      </c>
      <c r="E36" s="240"/>
      <c r="F36" s="240"/>
      <c r="G36" s="240">
        <v>925</v>
      </c>
      <c r="H36" s="240">
        <v>250</v>
      </c>
      <c r="I36" s="239">
        <v>2250</v>
      </c>
      <c r="J36" s="239">
        <v>6800</v>
      </c>
      <c r="K36" s="240"/>
      <c r="L36" s="238">
        <f t="shared" si="2"/>
        <v>29865</v>
      </c>
      <c r="M36" s="238">
        <f t="shared" si="3"/>
        <v>48023.076000000001</v>
      </c>
      <c r="N36" s="241"/>
      <c r="O36" s="238">
        <f t="shared" si="1"/>
        <v>48023.076000000001</v>
      </c>
    </row>
    <row r="37" spans="1:15" ht="17.100000000000001" customHeight="1">
      <c r="A37" s="213"/>
      <c r="B37" s="310" t="s">
        <v>111</v>
      </c>
      <c r="C37" s="239">
        <v>10044.744000000001</v>
      </c>
      <c r="D37" s="239">
        <v>1360.95</v>
      </c>
      <c r="E37" s="240"/>
      <c r="F37" s="240"/>
      <c r="G37" s="240"/>
      <c r="H37" s="240"/>
      <c r="I37" s="239">
        <v>12.5</v>
      </c>
      <c r="J37" s="239">
        <v>1500</v>
      </c>
      <c r="K37" s="240"/>
      <c r="L37" s="238">
        <f t="shared" si="2"/>
        <v>2873.45</v>
      </c>
      <c r="M37" s="238">
        <f t="shared" si="3"/>
        <v>12918.194000000001</v>
      </c>
      <c r="N37" s="241"/>
      <c r="O37" s="238">
        <f t="shared" si="1"/>
        <v>12918.194000000001</v>
      </c>
    </row>
    <row r="38" spans="1:15" ht="17.100000000000001" customHeight="1">
      <c r="A38" s="213"/>
      <c r="B38" s="310" t="s">
        <v>112</v>
      </c>
      <c r="C38" s="239">
        <v>56960.77</v>
      </c>
      <c r="D38" s="239">
        <v>15290.1</v>
      </c>
      <c r="E38" s="240"/>
      <c r="F38" s="240"/>
      <c r="G38" s="240"/>
      <c r="H38" s="240"/>
      <c r="I38" s="239">
        <v>386187.5</v>
      </c>
      <c r="J38" s="239">
        <v>10000</v>
      </c>
      <c r="K38" s="240"/>
      <c r="L38" s="238">
        <f t="shared" si="2"/>
        <v>411477.6</v>
      </c>
      <c r="M38" s="238">
        <f t="shared" si="3"/>
        <v>468438.37</v>
      </c>
      <c r="N38" s="241">
        <v>50000</v>
      </c>
      <c r="O38" s="238">
        <f t="shared" si="1"/>
        <v>518438.37</v>
      </c>
    </row>
    <row r="39" spans="1:15" ht="17.100000000000001" customHeight="1">
      <c r="A39" s="213"/>
      <c r="B39" s="310" t="s">
        <v>153</v>
      </c>
      <c r="C39" s="239">
        <v>1421</v>
      </c>
      <c r="D39" s="239">
        <v>520.20000000000005</v>
      </c>
      <c r="E39" s="240"/>
      <c r="F39" s="240"/>
      <c r="G39" s="240"/>
      <c r="H39" s="240"/>
      <c r="I39" s="239">
        <v>25</v>
      </c>
      <c r="J39" s="239">
        <v>142</v>
      </c>
      <c r="K39" s="240"/>
      <c r="L39" s="238">
        <f t="shared" si="2"/>
        <v>687.2</v>
      </c>
      <c r="M39" s="238">
        <f t="shared" si="3"/>
        <v>2108.1999999999998</v>
      </c>
      <c r="N39" s="241"/>
      <c r="O39" s="238">
        <f t="shared" si="1"/>
        <v>2108.1999999999998</v>
      </c>
    </row>
    <row r="40" spans="1:15" ht="17.100000000000001" customHeight="1">
      <c r="A40" s="62">
        <v>4</v>
      </c>
      <c r="B40" s="310" t="s">
        <v>113</v>
      </c>
      <c r="C40" s="239">
        <v>250851.05100000001</v>
      </c>
      <c r="D40" s="239">
        <v>236405</v>
      </c>
      <c r="E40" s="240"/>
      <c r="F40" s="240"/>
      <c r="G40" s="240">
        <v>558847.61300000001</v>
      </c>
      <c r="H40" s="240"/>
      <c r="I40" s="239">
        <v>13615</v>
      </c>
      <c r="J40" s="239">
        <v>67092</v>
      </c>
      <c r="K40" s="240"/>
      <c r="L40" s="238">
        <f t="shared" si="2"/>
        <v>875959.61300000001</v>
      </c>
      <c r="M40" s="238">
        <f t="shared" si="3"/>
        <v>1126810.6639999999</v>
      </c>
      <c r="N40" s="241">
        <v>133200</v>
      </c>
      <c r="O40" s="238">
        <f t="shared" si="1"/>
        <v>1260010.6639999999</v>
      </c>
    </row>
    <row r="41" spans="1:15" ht="17.100000000000001" customHeight="1">
      <c r="A41" s="57">
        <v>5</v>
      </c>
      <c r="B41" s="312" t="s">
        <v>114</v>
      </c>
      <c r="C41" s="237">
        <f t="shared" ref="C41:K41" si="10">SUM(C42:C43)</f>
        <v>332185.77899999998</v>
      </c>
      <c r="D41" s="237">
        <f t="shared" si="10"/>
        <v>93318.75</v>
      </c>
      <c r="E41" s="237">
        <f t="shared" si="10"/>
        <v>1444589</v>
      </c>
      <c r="F41" s="237">
        <f t="shared" si="10"/>
        <v>550000</v>
      </c>
      <c r="G41" s="237">
        <f t="shared" si="10"/>
        <v>3297945.3170000003</v>
      </c>
      <c r="H41" s="237">
        <f t="shared" si="10"/>
        <v>75000</v>
      </c>
      <c r="I41" s="237">
        <f t="shared" si="10"/>
        <v>9419210.102</v>
      </c>
      <c r="J41" s="237">
        <f t="shared" si="10"/>
        <v>368898</v>
      </c>
      <c r="K41" s="237">
        <f t="shared" si="10"/>
        <v>9519000</v>
      </c>
      <c r="L41" s="238">
        <f t="shared" si="2"/>
        <v>24767961.169</v>
      </c>
      <c r="M41" s="238">
        <f t="shared" si="3"/>
        <v>25100146.947999999</v>
      </c>
      <c r="N41" s="238">
        <f>SUM(N42:N43)</f>
        <v>1472725</v>
      </c>
      <c r="O41" s="238">
        <f t="shared" si="1"/>
        <v>26572871.947999999</v>
      </c>
    </row>
    <row r="42" spans="1:15" ht="17.100000000000001" customHeight="1">
      <c r="A42" s="457"/>
      <c r="B42" s="310" t="s">
        <v>115</v>
      </c>
      <c r="C42" s="239">
        <v>157185.77900000001</v>
      </c>
      <c r="D42" s="240">
        <v>75286.75</v>
      </c>
      <c r="E42" s="240"/>
      <c r="F42" s="240"/>
      <c r="G42" s="240">
        <v>115947.57799999999</v>
      </c>
      <c r="H42" s="240"/>
      <c r="I42" s="240">
        <v>2868</v>
      </c>
      <c r="J42" s="240">
        <v>368898</v>
      </c>
      <c r="K42" s="240"/>
      <c r="L42" s="238">
        <f t="shared" si="2"/>
        <v>563000.32799999998</v>
      </c>
      <c r="M42" s="238">
        <f t="shared" si="3"/>
        <v>720186.10700000008</v>
      </c>
      <c r="N42" s="333">
        <v>198000</v>
      </c>
      <c r="O42" s="238">
        <f t="shared" si="1"/>
        <v>918186.10700000008</v>
      </c>
    </row>
    <row r="43" spans="1:15" ht="17.100000000000001" customHeight="1">
      <c r="A43" s="459"/>
      <c r="B43" s="310" t="s">
        <v>116</v>
      </c>
      <c r="C43" s="239">
        <v>175000</v>
      </c>
      <c r="D43" s="240">
        <v>18032</v>
      </c>
      <c r="E43" s="240">
        <v>1444589</v>
      </c>
      <c r="F43" s="240">
        <v>550000</v>
      </c>
      <c r="G43" s="240">
        <v>3181997.7390000001</v>
      </c>
      <c r="H43" s="240">
        <v>75000</v>
      </c>
      <c r="I43" s="240">
        <v>9416342.102</v>
      </c>
      <c r="J43" s="240"/>
      <c r="K43" s="240">
        <v>9519000</v>
      </c>
      <c r="L43" s="238">
        <f t="shared" si="2"/>
        <v>24204960.840999998</v>
      </c>
      <c r="M43" s="238">
        <f t="shared" si="3"/>
        <v>24379960.840999998</v>
      </c>
      <c r="N43" s="333">
        <v>1274725</v>
      </c>
      <c r="O43" s="238">
        <f t="shared" si="1"/>
        <v>25654685.840999998</v>
      </c>
    </row>
    <row r="44" spans="1:15" ht="17.100000000000001" customHeight="1">
      <c r="A44" s="63"/>
      <c r="B44" s="48"/>
      <c r="C44" s="242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4" t="s">
        <v>315</v>
      </c>
    </row>
    <row r="45" spans="1:15" ht="17.100000000000001" customHeight="1">
      <c r="A45" s="67"/>
      <c r="B45" s="49"/>
      <c r="C45" s="245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</row>
    <row r="46" spans="1:15" ht="17.100000000000001" customHeight="1">
      <c r="A46" s="462" t="s">
        <v>1</v>
      </c>
      <c r="B46" s="481" t="s">
        <v>67</v>
      </c>
      <c r="C46" s="308" t="s">
        <v>68</v>
      </c>
      <c r="D46" s="308" t="s">
        <v>69</v>
      </c>
      <c r="E46" s="474" t="s">
        <v>70</v>
      </c>
      <c r="F46" s="474" t="s">
        <v>71</v>
      </c>
      <c r="G46" s="474" t="s">
        <v>72</v>
      </c>
      <c r="H46" s="308" t="s">
        <v>73</v>
      </c>
      <c r="I46" s="308" t="s">
        <v>74</v>
      </c>
      <c r="J46" s="308" t="s">
        <v>75</v>
      </c>
      <c r="K46" s="308" t="s">
        <v>76</v>
      </c>
      <c r="L46" s="306" t="s">
        <v>77</v>
      </c>
      <c r="M46" s="306" t="s">
        <v>78</v>
      </c>
      <c r="N46" s="306" t="s">
        <v>79</v>
      </c>
      <c r="O46" s="471" t="s">
        <v>80</v>
      </c>
    </row>
    <row r="47" spans="1:15" ht="17.100000000000001" customHeight="1">
      <c r="A47" s="463"/>
      <c r="B47" s="483"/>
      <c r="C47" s="234" t="s">
        <v>81</v>
      </c>
      <c r="D47" s="309" t="s">
        <v>82</v>
      </c>
      <c r="E47" s="475"/>
      <c r="F47" s="475"/>
      <c r="G47" s="475"/>
      <c r="H47" s="309" t="s">
        <v>83</v>
      </c>
      <c r="I47" s="309" t="s">
        <v>84</v>
      </c>
      <c r="J47" s="309" t="s">
        <v>85</v>
      </c>
      <c r="K47" s="309" t="s">
        <v>86</v>
      </c>
      <c r="L47" s="307" t="s">
        <v>87</v>
      </c>
      <c r="M47" s="307" t="s">
        <v>309</v>
      </c>
      <c r="N47" s="307" t="s">
        <v>89</v>
      </c>
      <c r="O47" s="472"/>
    </row>
    <row r="48" spans="1:15" ht="17.100000000000001" customHeight="1">
      <c r="A48" s="62">
        <v>6</v>
      </c>
      <c r="B48" s="310" t="s">
        <v>117</v>
      </c>
      <c r="C48" s="239">
        <v>8628720.4690000005</v>
      </c>
      <c r="D48" s="239">
        <v>966480.40300000005</v>
      </c>
      <c r="E48" s="240"/>
      <c r="F48" s="240"/>
      <c r="G48" s="240">
        <v>823.94399999999996</v>
      </c>
      <c r="H48" s="240"/>
      <c r="I48" s="239">
        <v>33402.75</v>
      </c>
      <c r="J48" s="239">
        <v>317259.15000000002</v>
      </c>
      <c r="K48" s="240"/>
      <c r="L48" s="238">
        <f t="shared" ref="L48:L83" si="11">D48+E48+F48+G48+H48+I48+J48+K48</f>
        <v>1317966.247</v>
      </c>
      <c r="M48" s="238">
        <f t="shared" ref="M48:M83" si="12">C48+D48+E48+F48+G48+H48+I48+J48+K48</f>
        <v>9946686.7160000019</v>
      </c>
      <c r="N48" s="333">
        <v>360000</v>
      </c>
      <c r="O48" s="238">
        <f t="shared" ref="O48:O84" si="13">M48+N48</f>
        <v>10306686.716000002</v>
      </c>
    </row>
    <row r="49" spans="1:15" ht="17.100000000000001" customHeight="1">
      <c r="A49" s="62">
        <v>7</v>
      </c>
      <c r="B49" s="310" t="s">
        <v>118</v>
      </c>
      <c r="C49" s="239">
        <v>123921.554</v>
      </c>
      <c r="D49" s="239">
        <v>26222</v>
      </c>
      <c r="E49" s="240"/>
      <c r="F49" s="240"/>
      <c r="G49" s="240">
        <v>1220.2460000000001</v>
      </c>
      <c r="H49" s="240">
        <v>1350000</v>
      </c>
      <c r="I49" s="239">
        <v>156597</v>
      </c>
      <c r="J49" s="239">
        <v>8205</v>
      </c>
      <c r="K49" s="240"/>
      <c r="L49" s="238">
        <f t="shared" si="11"/>
        <v>1542244.246</v>
      </c>
      <c r="M49" s="238">
        <f t="shared" si="12"/>
        <v>1666165.8</v>
      </c>
      <c r="N49" s="333">
        <v>160000</v>
      </c>
      <c r="O49" s="238">
        <f t="shared" si="13"/>
        <v>1826165.8</v>
      </c>
    </row>
    <row r="50" spans="1:15" ht="17.100000000000001" customHeight="1">
      <c r="A50" s="62">
        <v>8</v>
      </c>
      <c r="B50" s="310" t="s">
        <v>119</v>
      </c>
      <c r="C50" s="239">
        <v>3237809.1359999999</v>
      </c>
      <c r="D50" s="239">
        <v>3398198.05</v>
      </c>
      <c r="E50" s="240"/>
      <c r="F50" s="240"/>
      <c r="G50" s="240">
        <v>101879.497</v>
      </c>
      <c r="H50" s="240"/>
      <c r="I50" s="239">
        <v>95654</v>
      </c>
      <c r="J50" s="239">
        <v>361688</v>
      </c>
      <c r="K50" s="240"/>
      <c r="L50" s="238">
        <f t="shared" si="11"/>
        <v>3957419.5469999998</v>
      </c>
      <c r="M50" s="238">
        <f t="shared" si="12"/>
        <v>7195228.6830000002</v>
      </c>
      <c r="N50" s="333">
        <v>1219300</v>
      </c>
      <c r="O50" s="238">
        <f t="shared" si="13"/>
        <v>8414528.6830000002</v>
      </c>
    </row>
    <row r="51" spans="1:15" ht="17.100000000000001" customHeight="1">
      <c r="A51" s="62">
        <v>9</v>
      </c>
      <c r="B51" s="310" t="s">
        <v>120</v>
      </c>
      <c r="C51" s="239">
        <v>3570223.5189999999</v>
      </c>
      <c r="D51" s="239">
        <v>15009434.25</v>
      </c>
      <c r="E51" s="240"/>
      <c r="F51" s="239"/>
      <c r="G51" s="240">
        <v>32.884</v>
      </c>
      <c r="H51" s="240"/>
      <c r="I51" s="239">
        <v>18892.39</v>
      </c>
      <c r="J51" s="239">
        <v>0</v>
      </c>
      <c r="K51" s="240"/>
      <c r="L51" s="238">
        <f t="shared" si="11"/>
        <v>15028359.524</v>
      </c>
      <c r="M51" s="238">
        <f t="shared" si="12"/>
        <v>18598583.043000001</v>
      </c>
      <c r="N51" s="333">
        <v>17854349.999000002</v>
      </c>
      <c r="O51" s="238">
        <f t="shared" si="13"/>
        <v>36452933.042000003</v>
      </c>
    </row>
    <row r="52" spans="1:15" ht="17.100000000000001" customHeight="1">
      <c r="A52" s="62">
        <v>10</v>
      </c>
      <c r="B52" s="310" t="s">
        <v>121</v>
      </c>
      <c r="C52" s="239">
        <v>323444.11900000001</v>
      </c>
      <c r="D52" s="239">
        <v>267469.73</v>
      </c>
      <c r="E52" s="240"/>
      <c r="F52" s="240"/>
      <c r="G52" s="240">
        <v>10.861000000000001</v>
      </c>
      <c r="H52" s="240"/>
      <c r="I52" s="239">
        <v>1258.3</v>
      </c>
      <c r="J52" s="239">
        <v>52661</v>
      </c>
      <c r="K52" s="240"/>
      <c r="L52" s="238">
        <f t="shared" si="11"/>
        <v>321399.89099999995</v>
      </c>
      <c r="M52" s="238">
        <f t="shared" si="12"/>
        <v>644844.01</v>
      </c>
      <c r="N52" s="333">
        <v>210000</v>
      </c>
      <c r="O52" s="238">
        <f t="shared" si="13"/>
        <v>854844.01</v>
      </c>
    </row>
    <row r="53" spans="1:15" ht="17.100000000000001" customHeight="1">
      <c r="A53" s="62">
        <v>11</v>
      </c>
      <c r="B53" s="310" t="s">
        <v>122</v>
      </c>
      <c r="C53" s="239">
        <v>7888426.2910000002</v>
      </c>
      <c r="D53" s="239">
        <v>3240486.7340000002</v>
      </c>
      <c r="E53" s="240"/>
      <c r="F53" s="239"/>
      <c r="G53" s="239">
        <v>5955.5829999999996</v>
      </c>
      <c r="H53" s="240"/>
      <c r="I53" s="239">
        <v>54558.010999999999</v>
      </c>
      <c r="J53" s="239">
        <v>511458.14</v>
      </c>
      <c r="K53" s="240"/>
      <c r="L53" s="238">
        <f t="shared" si="11"/>
        <v>3812458.4680000003</v>
      </c>
      <c r="M53" s="238">
        <f t="shared" si="12"/>
        <v>11700884.759000001</v>
      </c>
      <c r="N53" s="333">
        <v>960600</v>
      </c>
      <c r="O53" s="238">
        <f t="shared" si="13"/>
        <v>12661484.759000001</v>
      </c>
    </row>
    <row r="54" spans="1:15" ht="17.100000000000001" customHeight="1">
      <c r="A54" s="62">
        <v>12</v>
      </c>
      <c r="B54" s="310" t="s">
        <v>123</v>
      </c>
      <c r="C54" s="239">
        <v>61964.781999999999</v>
      </c>
      <c r="D54" s="239">
        <v>42284.55</v>
      </c>
      <c r="E54" s="240"/>
      <c r="F54" s="240"/>
      <c r="G54" s="240">
        <v>200</v>
      </c>
      <c r="H54" s="240"/>
      <c r="I54" s="239">
        <v>62245</v>
      </c>
      <c r="J54" s="239">
        <v>9575.5</v>
      </c>
      <c r="K54" s="240"/>
      <c r="L54" s="238">
        <f t="shared" si="11"/>
        <v>114305.05</v>
      </c>
      <c r="M54" s="238">
        <f t="shared" si="12"/>
        <v>176269.83199999999</v>
      </c>
      <c r="N54" s="333">
        <v>608000</v>
      </c>
      <c r="O54" s="238">
        <f t="shared" si="13"/>
        <v>784269.83199999994</v>
      </c>
    </row>
    <row r="55" spans="1:15" ht="17.100000000000001" customHeight="1">
      <c r="A55" s="62">
        <v>13</v>
      </c>
      <c r="B55" s="310" t="s">
        <v>124</v>
      </c>
      <c r="C55" s="239">
        <v>45631.11</v>
      </c>
      <c r="D55" s="239">
        <v>16055.61</v>
      </c>
      <c r="E55" s="240"/>
      <c r="F55" s="240">
        <v>1584000</v>
      </c>
      <c r="G55" s="240">
        <v>439.71</v>
      </c>
      <c r="H55" s="239">
        <v>5807760</v>
      </c>
      <c r="I55" s="239">
        <v>745.64</v>
      </c>
      <c r="J55" s="239">
        <v>2537</v>
      </c>
      <c r="K55" s="240"/>
      <c r="L55" s="238">
        <f t="shared" si="11"/>
        <v>7411537.96</v>
      </c>
      <c r="M55" s="238">
        <f t="shared" si="12"/>
        <v>7457169.0699999994</v>
      </c>
      <c r="N55" s="333">
        <v>84000</v>
      </c>
      <c r="O55" s="238">
        <f t="shared" si="13"/>
        <v>7541169.0699999994</v>
      </c>
    </row>
    <row r="56" spans="1:15" ht="17.100000000000001" customHeight="1">
      <c r="A56" s="62">
        <v>14</v>
      </c>
      <c r="B56" s="310" t="s">
        <v>125</v>
      </c>
      <c r="C56" s="239">
        <v>102762.929</v>
      </c>
      <c r="D56" s="239">
        <v>57426.688000000002</v>
      </c>
      <c r="E56" s="240"/>
      <c r="F56" s="240"/>
      <c r="G56" s="239">
        <v>23334.724999999999</v>
      </c>
      <c r="H56" s="240"/>
      <c r="I56" s="239">
        <v>43466.1</v>
      </c>
      <c r="J56" s="239">
        <v>9184.9</v>
      </c>
      <c r="K56" s="240"/>
      <c r="L56" s="238">
        <f t="shared" si="11"/>
        <v>133412.413</v>
      </c>
      <c r="M56" s="238">
        <f t="shared" si="12"/>
        <v>236175.342</v>
      </c>
      <c r="N56" s="333">
        <v>160000</v>
      </c>
      <c r="O56" s="238">
        <f t="shared" si="13"/>
        <v>396175.342</v>
      </c>
    </row>
    <row r="57" spans="1:15" ht="17.100000000000001" customHeight="1">
      <c r="A57" s="62">
        <v>15</v>
      </c>
      <c r="B57" s="310" t="s">
        <v>126</v>
      </c>
      <c r="C57" s="239">
        <v>57862.082999999999</v>
      </c>
      <c r="D57" s="239">
        <v>190906.12299999999</v>
      </c>
      <c r="E57" s="240"/>
      <c r="F57" s="239"/>
      <c r="G57" s="240">
        <v>472.55799999999999</v>
      </c>
      <c r="H57" s="240"/>
      <c r="I57" s="239">
        <v>3396</v>
      </c>
      <c r="J57" s="239">
        <v>1490.8920000000001</v>
      </c>
      <c r="K57" s="240"/>
      <c r="L57" s="238">
        <f t="shared" si="11"/>
        <v>196265.57299999997</v>
      </c>
      <c r="M57" s="238">
        <f t="shared" si="12"/>
        <v>254127.65599999999</v>
      </c>
      <c r="N57" s="333">
        <v>2867343.2749999999</v>
      </c>
      <c r="O57" s="238">
        <f t="shared" si="13"/>
        <v>3121470.9309999999</v>
      </c>
    </row>
    <row r="58" spans="1:15" ht="17.100000000000001" customHeight="1">
      <c r="A58" s="62">
        <v>16</v>
      </c>
      <c r="B58" s="310" t="s">
        <v>127</v>
      </c>
      <c r="C58" s="239">
        <v>58261.021999999997</v>
      </c>
      <c r="D58" s="239">
        <v>15048.934999999999</v>
      </c>
      <c r="E58" s="240"/>
      <c r="F58" s="239"/>
      <c r="G58" s="239">
        <v>1082513.514</v>
      </c>
      <c r="H58" s="239"/>
      <c r="I58" s="239">
        <v>350</v>
      </c>
      <c r="J58" s="239">
        <v>2671.9119999999998</v>
      </c>
      <c r="K58" s="240"/>
      <c r="L58" s="238">
        <f t="shared" si="11"/>
        <v>1100584.361</v>
      </c>
      <c r="M58" s="238">
        <f t="shared" si="12"/>
        <v>1158845.3829999999</v>
      </c>
      <c r="N58" s="333">
        <v>1770900</v>
      </c>
      <c r="O58" s="238">
        <f t="shared" si="13"/>
        <v>2929745.3829999999</v>
      </c>
    </row>
    <row r="59" spans="1:15" ht="17.100000000000001" customHeight="1">
      <c r="A59" s="62">
        <v>17</v>
      </c>
      <c r="B59" s="310" t="s">
        <v>128</v>
      </c>
      <c r="C59" s="239">
        <v>136566.416</v>
      </c>
      <c r="D59" s="239">
        <v>336916.46</v>
      </c>
      <c r="E59" s="240"/>
      <c r="F59" s="240"/>
      <c r="G59" s="240">
        <v>27.123999999999999</v>
      </c>
      <c r="H59" s="240"/>
      <c r="I59" s="239">
        <v>526</v>
      </c>
      <c r="J59" s="239">
        <v>12627</v>
      </c>
      <c r="K59" s="240"/>
      <c r="L59" s="238">
        <f t="shared" si="11"/>
        <v>350096.58400000003</v>
      </c>
      <c r="M59" s="238">
        <f t="shared" si="12"/>
        <v>486663.00000000006</v>
      </c>
      <c r="N59" s="333">
        <v>1500000</v>
      </c>
      <c r="O59" s="238">
        <f t="shared" si="13"/>
        <v>1986663</v>
      </c>
    </row>
    <row r="60" spans="1:15" ht="17.100000000000001" customHeight="1">
      <c r="A60" s="62">
        <v>18</v>
      </c>
      <c r="B60" s="310" t="s">
        <v>129</v>
      </c>
      <c r="C60" s="239">
        <v>201706.56599999999</v>
      </c>
      <c r="D60" s="239">
        <v>25818</v>
      </c>
      <c r="E60" s="240"/>
      <c r="F60" s="239">
        <v>618982</v>
      </c>
      <c r="G60" s="240">
        <v>4671.165</v>
      </c>
      <c r="H60" s="240"/>
      <c r="I60" s="239">
        <v>2391.5500000000002</v>
      </c>
      <c r="J60" s="239">
        <v>3374</v>
      </c>
      <c r="K60" s="240"/>
      <c r="L60" s="238">
        <f t="shared" si="11"/>
        <v>655236.71500000008</v>
      </c>
      <c r="M60" s="238">
        <f t="shared" si="12"/>
        <v>856943.28100000008</v>
      </c>
      <c r="N60" s="333">
        <v>220000</v>
      </c>
      <c r="O60" s="238">
        <f t="shared" si="13"/>
        <v>1076943.281</v>
      </c>
    </row>
    <row r="61" spans="1:15" ht="17.100000000000001" customHeight="1">
      <c r="A61" s="62">
        <v>19</v>
      </c>
      <c r="B61" s="310" t="s">
        <v>130</v>
      </c>
      <c r="C61" s="239">
        <v>188887.07800000001</v>
      </c>
      <c r="D61" s="239">
        <v>83395</v>
      </c>
      <c r="E61" s="240"/>
      <c r="F61" s="240"/>
      <c r="G61" s="240">
        <v>54.881999999999998</v>
      </c>
      <c r="H61" s="240"/>
      <c r="I61" s="239">
        <v>130</v>
      </c>
      <c r="J61" s="239">
        <v>331</v>
      </c>
      <c r="K61" s="240"/>
      <c r="L61" s="238">
        <f t="shared" si="11"/>
        <v>83910.881999999998</v>
      </c>
      <c r="M61" s="238">
        <f t="shared" si="12"/>
        <v>272797.95999999996</v>
      </c>
      <c r="N61" s="241">
        <v>1154000</v>
      </c>
      <c r="O61" s="238">
        <f t="shared" si="13"/>
        <v>1426797.96</v>
      </c>
    </row>
    <row r="62" spans="1:15" ht="17.100000000000001" customHeight="1">
      <c r="A62" s="62">
        <v>20</v>
      </c>
      <c r="B62" s="310" t="s">
        <v>131</v>
      </c>
      <c r="C62" s="239">
        <v>44916.597999999998</v>
      </c>
      <c r="D62" s="239">
        <v>3558459.5</v>
      </c>
      <c r="E62" s="240"/>
      <c r="F62" s="240"/>
      <c r="G62" s="240">
        <v>8212.1919999999991</v>
      </c>
      <c r="H62" s="240"/>
      <c r="I62" s="239">
        <v>185</v>
      </c>
      <c r="J62" s="239">
        <v>1582</v>
      </c>
      <c r="K62" s="240"/>
      <c r="L62" s="238">
        <f t="shared" si="11"/>
        <v>3568438.6919999998</v>
      </c>
      <c r="M62" s="238">
        <f t="shared" si="12"/>
        <v>3613355.29</v>
      </c>
      <c r="N62" s="241">
        <v>18000000</v>
      </c>
      <c r="O62" s="238">
        <f t="shared" si="13"/>
        <v>21613355.289999999</v>
      </c>
    </row>
    <row r="63" spans="1:15" ht="17.100000000000001" customHeight="1">
      <c r="A63" s="62">
        <v>21</v>
      </c>
      <c r="B63" s="310" t="s">
        <v>154</v>
      </c>
      <c r="C63" s="239">
        <v>78789.073000000004</v>
      </c>
      <c r="D63" s="239">
        <v>156157.57</v>
      </c>
      <c r="E63" s="240"/>
      <c r="F63" s="240"/>
      <c r="G63" s="240">
        <v>1889.0419999999999</v>
      </c>
      <c r="H63" s="240"/>
      <c r="I63" s="239">
        <v>20596</v>
      </c>
      <c r="J63" s="239">
        <v>17424</v>
      </c>
      <c r="K63" s="240"/>
      <c r="L63" s="238">
        <f t="shared" si="11"/>
        <v>196066.61199999999</v>
      </c>
      <c r="M63" s="238">
        <f t="shared" si="12"/>
        <v>274855.685</v>
      </c>
      <c r="N63" s="241">
        <v>11000</v>
      </c>
      <c r="O63" s="238">
        <f t="shared" si="13"/>
        <v>285855.685</v>
      </c>
    </row>
    <row r="64" spans="1:15" ht="17.100000000000001" customHeight="1">
      <c r="A64" s="62">
        <v>22</v>
      </c>
      <c r="B64" s="310" t="s">
        <v>133</v>
      </c>
      <c r="C64" s="239">
        <v>53727.946000000004</v>
      </c>
      <c r="D64" s="239">
        <v>22188.058000000001</v>
      </c>
      <c r="E64" s="240">
        <v>33</v>
      </c>
      <c r="F64" s="239"/>
      <c r="G64" s="240">
        <v>578.45500000000004</v>
      </c>
      <c r="H64" s="240">
        <v>25</v>
      </c>
      <c r="I64" s="239">
        <v>440.5</v>
      </c>
      <c r="J64" s="239">
        <v>6640</v>
      </c>
      <c r="K64" s="240"/>
      <c r="L64" s="238">
        <f t="shared" si="11"/>
        <v>29905.013000000003</v>
      </c>
      <c r="M64" s="238">
        <f t="shared" si="12"/>
        <v>83632.959000000003</v>
      </c>
      <c r="N64" s="241">
        <v>1000000</v>
      </c>
      <c r="O64" s="238">
        <f t="shared" si="13"/>
        <v>1083632.959</v>
      </c>
    </row>
    <row r="65" spans="1:15" ht="17.100000000000001" customHeight="1">
      <c r="A65" s="62">
        <v>23</v>
      </c>
      <c r="B65" s="310" t="s">
        <v>134</v>
      </c>
      <c r="C65" s="239">
        <v>2723048.4279999998</v>
      </c>
      <c r="D65" s="239">
        <v>624356.37100000004</v>
      </c>
      <c r="E65" s="240"/>
      <c r="F65" s="239"/>
      <c r="G65" s="240">
        <v>762.173</v>
      </c>
      <c r="H65" s="240"/>
      <c r="I65" s="239">
        <v>38237.355000000003</v>
      </c>
      <c r="J65" s="239">
        <v>325197.83899999998</v>
      </c>
      <c r="K65" s="240"/>
      <c r="L65" s="238">
        <f t="shared" si="11"/>
        <v>988553.7379999999</v>
      </c>
      <c r="M65" s="238">
        <f t="shared" si="12"/>
        <v>3711602.1659999997</v>
      </c>
      <c r="N65" s="241">
        <v>800000</v>
      </c>
      <c r="O65" s="238">
        <f t="shared" si="13"/>
        <v>4511602.1659999993</v>
      </c>
    </row>
    <row r="66" spans="1:15" ht="17.100000000000001" customHeight="1">
      <c r="A66" s="62">
        <v>24</v>
      </c>
      <c r="B66" s="310" t="s">
        <v>135</v>
      </c>
      <c r="C66" s="239">
        <v>61353.824000000001</v>
      </c>
      <c r="D66" s="239">
        <v>3753790.463</v>
      </c>
      <c r="E66" s="240"/>
      <c r="F66" s="239"/>
      <c r="G66" s="240">
        <v>9.2140000000000004</v>
      </c>
      <c r="H66" s="240"/>
      <c r="I66" s="239">
        <v>128.25</v>
      </c>
      <c r="J66" s="239">
        <v>2352.2220000000002</v>
      </c>
      <c r="K66" s="240"/>
      <c r="L66" s="238">
        <f t="shared" si="11"/>
        <v>3756280.1490000002</v>
      </c>
      <c r="M66" s="238">
        <f t="shared" si="12"/>
        <v>3817633.9730000002</v>
      </c>
      <c r="N66" s="333">
        <v>12566958</v>
      </c>
      <c r="O66" s="238">
        <f t="shared" si="13"/>
        <v>16384591.973000001</v>
      </c>
    </row>
    <row r="67" spans="1:15" ht="17.100000000000001" customHeight="1">
      <c r="A67" s="62">
        <v>25</v>
      </c>
      <c r="B67" s="310" t="s">
        <v>136</v>
      </c>
      <c r="C67" s="239">
        <v>139906</v>
      </c>
      <c r="D67" s="239">
        <v>28256.42</v>
      </c>
      <c r="E67" s="240"/>
      <c r="F67" s="240"/>
      <c r="G67" s="240">
        <v>1655.0229999999999</v>
      </c>
      <c r="H67" s="240"/>
      <c r="I67" s="239">
        <v>1173.0999999999999</v>
      </c>
      <c r="J67" s="239">
        <v>15624.7</v>
      </c>
      <c r="K67" s="240"/>
      <c r="L67" s="238">
        <f t="shared" si="11"/>
        <v>46709.243000000002</v>
      </c>
      <c r="M67" s="238">
        <f t="shared" si="12"/>
        <v>186615.24299999999</v>
      </c>
      <c r="N67" s="333">
        <v>70000</v>
      </c>
      <c r="O67" s="238">
        <f t="shared" si="13"/>
        <v>256615.24299999999</v>
      </c>
    </row>
    <row r="68" spans="1:15" ht="17.100000000000001" customHeight="1">
      <c r="A68" s="62">
        <v>26</v>
      </c>
      <c r="B68" s="310" t="s">
        <v>137</v>
      </c>
      <c r="C68" s="239">
        <v>11716.891</v>
      </c>
      <c r="D68" s="239">
        <v>3552.181</v>
      </c>
      <c r="E68" s="240"/>
      <c r="F68" s="239"/>
      <c r="G68" s="239">
        <v>570.875</v>
      </c>
      <c r="H68" s="240"/>
      <c r="I68" s="239">
        <v>82</v>
      </c>
      <c r="J68" s="239">
        <v>674</v>
      </c>
      <c r="K68" s="240"/>
      <c r="L68" s="238">
        <f t="shared" si="11"/>
        <v>4879.0560000000005</v>
      </c>
      <c r="M68" s="238">
        <f t="shared" si="12"/>
        <v>16595.947</v>
      </c>
      <c r="N68" s="333">
        <v>150000</v>
      </c>
      <c r="O68" s="238">
        <f t="shared" si="13"/>
        <v>166595.94699999999</v>
      </c>
    </row>
    <row r="69" spans="1:15" ht="17.100000000000001" customHeight="1">
      <c r="A69" s="70">
        <v>27</v>
      </c>
      <c r="B69" s="311" t="s">
        <v>138</v>
      </c>
      <c r="C69" s="239">
        <v>33220.428</v>
      </c>
      <c r="D69" s="239">
        <v>46123.199999999997</v>
      </c>
      <c r="E69" s="240"/>
      <c r="F69" s="240"/>
      <c r="G69" s="240">
        <v>2227.0050000000001</v>
      </c>
      <c r="H69" s="240"/>
      <c r="I69" s="239">
        <v>60.447000000000003</v>
      </c>
      <c r="J69" s="239">
        <v>5505</v>
      </c>
      <c r="K69" s="240"/>
      <c r="L69" s="238">
        <f t="shared" si="11"/>
        <v>53915.651999999995</v>
      </c>
      <c r="M69" s="238">
        <f t="shared" si="12"/>
        <v>87136.08</v>
      </c>
      <c r="N69" s="333">
        <v>9000</v>
      </c>
      <c r="O69" s="238">
        <f t="shared" si="13"/>
        <v>96136.08</v>
      </c>
    </row>
    <row r="70" spans="1:15" ht="17.100000000000001" customHeight="1">
      <c r="A70" s="70">
        <v>28</v>
      </c>
      <c r="B70" s="311" t="s">
        <v>139</v>
      </c>
      <c r="C70" s="239">
        <v>9421.2489999999998</v>
      </c>
      <c r="D70" s="239">
        <v>5545.0739999999996</v>
      </c>
      <c r="E70" s="240"/>
      <c r="F70" s="240"/>
      <c r="G70" s="240"/>
      <c r="H70" s="239">
        <v>220000</v>
      </c>
      <c r="I70" s="239">
        <v>136</v>
      </c>
      <c r="J70" s="239">
        <v>4245</v>
      </c>
      <c r="K70" s="240"/>
      <c r="L70" s="238">
        <f t="shared" si="11"/>
        <v>229926.07399999999</v>
      </c>
      <c r="M70" s="238">
        <f t="shared" si="12"/>
        <v>239347.323</v>
      </c>
      <c r="N70" s="333">
        <v>20000</v>
      </c>
      <c r="O70" s="238">
        <f t="shared" si="13"/>
        <v>259347.323</v>
      </c>
    </row>
    <row r="71" spans="1:15" ht="17.100000000000001" customHeight="1">
      <c r="A71" s="70">
        <v>29</v>
      </c>
      <c r="B71" s="311" t="s">
        <v>140</v>
      </c>
      <c r="C71" s="239">
        <v>13509.941000000001</v>
      </c>
      <c r="D71" s="239">
        <v>14524.7</v>
      </c>
      <c r="E71" s="240"/>
      <c r="F71" s="240"/>
      <c r="G71" s="240"/>
      <c r="H71" s="240"/>
      <c r="I71" s="239">
        <v>705.85400000000004</v>
      </c>
      <c r="J71" s="239">
        <v>5489.25</v>
      </c>
      <c r="K71" s="240"/>
      <c r="L71" s="238">
        <f t="shared" si="11"/>
        <v>20719.804</v>
      </c>
      <c r="M71" s="238">
        <f t="shared" si="12"/>
        <v>34229.745000000003</v>
      </c>
      <c r="N71" s="333">
        <v>3500</v>
      </c>
      <c r="O71" s="238">
        <f t="shared" si="13"/>
        <v>37729.745000000003</v>
      </c>
    </row>
    <row r="72" spans="1:15" ht="17.100000000000001" customHeight="1">
      <c r="A72" s="70">
        <v>30</v>
      </c>
      <c r="B72" s="311" t="s">
        <v>141</v>
      </c>
      <c r="C72" s="239">
        <v>6977358</v>
      </c>
      <c r="D72" s="240">
        <v>2254244</v>
      </c>
      <c r="E72" s="240"/>
      <c r="F72" s="240">
        <v>595000</v>
      </c>
      <c r="G72" s="240">
        <v>1790200</v>
      </c>
      <c r="H72" s="240">
        <v>990500</v>
      </c>
      <c r="I72" s="240">
        <v>1350200</v>
      </c>
      <c r="J72" s="240">
        <v>950800</v>
      </c>
      <c r="K72" s="240">
        <v>1727153</v>
      </c>
      <c r="L72" s="238">
        <f t="shared" si="11"/>
        <v>9658097</v>
      </c>
      <c r="M72" s="238">
        <f t="shared" si="12"/>
        <v>16635455</v>
      </c>
      <c r="N72" s="333">
        <v>5400847</v>
      </c>
      <c r="O72" s="238">
        <f t="shared" si="13"/>
        <v>22036302</v>
      </c>
    </row>
    <row r="73" spans="1:15" ht="17.100000000000001" customHeight="1">
      <c r="A73" s="57">
        <v>31</v>
      </c>
      <c r="B73" s="312" t="s">
        <v>142</v>
      </c>
      <c r="C73" s="237">
        <f t="shared" ref="C73:K73" si="14">SUM(C74:C82)</f>
        <v>603826.027</v>
      </c>
      <c r="D73" s="237">
        <f t="shared" si="14"/>
        <v>694821.22100000002</v>
      </c>
      <c r="E73" s="237">
        <f t="shared" si="14"/>
        <v>0</v>
      </c>
      <c r="F73" s="237">
        <f t="shared" si="14"/>
        <v>0</v>
      </c>
      <c r="G73" s="237">
        <f t="shared" si="14"/>
        <v>0</v>
      </c>
      <c r="H73" s="237">
        <f t="shared" si="14"/>
        <v>1022.42</v>
      </c>
      <c r="I73" s="237">
        <f t="shared" si="14"/>
        <v>119855.39</v>
      </c>
      <c r="J73" s="237">
        <f t="shared" si="14"/>
        <v>105095.624</v>
      </c>
      <c r="K73" s="237">
        <f t="shared" si="14"/>
        <v>0</v>
      </c>
      <c r="L73" s="238">
        <f t="shared" si="11"/>
        <v>920794.65500000003</v>
      </c>
      <c r="M73" s="238">
        <f>C73+D73+E73+F73+G73+H73+I73+J73+K73</f>
        <v>1524620.682</v>
      </c>
      <c r="N73" s="237">
        <f t="shared" ref="N73" si="15">SUM(N74:N82)</f>
        <v>8140607.1749999998</v>
      </c>
      <c r="O73" s="238">
        <f t="shared" si="13"/>
        <v>9665227.8570000008</v>
      </c>
    </row>
    <row r="74" spans="1:15" ht="17.100000000000001" customHeight="1">
      <c r="A74" s="457"/>
      <c r="B74" s="311" t="s">
        <v>143</v>
      </c>
      <c r="C74" s="247">
        <v>216597.728</v>
      </c>
      <c r="D74" s="240">
        <v>69918.385999999999</v>
      </c>
      <c r="E74" s="240"/>
      <c r="F74" s="240"/>
      <c r="G74" s="240"/>
      <c r="H74" s="240">
        <v>5</v>
      </c>
      <c r="I74" s="240">
        <v>2818.5680000000002</v>
      </c>
      <c r="J74" s="240">
        <v>28123.3</v>
      </c>
      <c r="K74" s="240"/>
      <c r="L74" s="238">
        <f t="shared" si="11"/>
        <v>100865.254</v>
      </c>
      <c r="M74" s="238">
        <f t="shared" si="12"/>
        <v>317462.98200000002</v>
      </c>
      <c r="N74" s="241"/>
      <c r="O74" s="238">
        <f t="shared" si="13"/>
        <v>317462.98200000002</v>
      </c>
    </row>
    <row r="75" spans="1:15" ht="17.100000000000001" customHeight="1">
      <c r="A75" s="458"/>
      <c r="B75" s="311" t="s">
        <v>144</v>
      </c>
      <c r="C75" s="247">
        <v>185697.29</v>
      </c>
      <c r="D75" s="240">
        <v>584026.43099999998</v>
      </c>
      <c r="E75" s="240"/>
      <c r="F75" s="240"/>
      <c r="G75" s="240"/>
      <c r="H75" s="240">
        <v>1017.42</v>
      </c>
      <c r="I75" s="240">
        <v>114665.95</v>
      </c>
      <c r="J75" s="240">
        <v>56980.409</v>
      </c>
      <c r="K75" s="240"/>
      <c r="L75" s="238">
        <f t="shared" si="11"/>
        <v>756690.21</v>
      </c>
      <c r="M75" s="238">
        <f t="shared" si="12"/>
        <v>942387.5</v>
      </c>
      <c r="N75" s="241">
        <v>8126607.1749999998</v>
      </c>
      <c r="O75" s="238">
        <f t="shared" si="13"/>
        <v>9068994.6750000007</v>
      </c>
    </row>
    <row r="76" spans="1:15" ht="17.100000000000001" customHeight="1">
      <c r="A76" s="458"/>
      <c r="B76" s="311" t="s">
        <v>145</v>
      </c>
      <c r="C76" s="247">
        <v>14476.907999999999</v>
      </c>
      <c r="D76" s="240">
        <v>19892.62</v>
      </c>
      <c r="E76" s="240"/>
      <c r="F76" s="240"/>
      <c r="G76" s="240"/>
      <c r="H76" s="240"/>
      <c r="I76" s="240">
        <v>2175.8719999999998</v>
      </c>
      <c r="J76" s="240">
        <v>5192.915</v>
      </c>
      <c r="K76" s="240"/>
      <c r="L76" s="238">
        <f t="shared" si="11"/>
        <v>27261.406999999999</v>
      </c>
      <c r="M76" s="238">
        <f t="shared" si="12"/>
        <v>41738.315000000002</v>
      </c>
      <c r="N76" s="241"/>
      <c r="O76" s="238">
        <f t="shared" si="13"/>
        <v>41738.315000000002</v>
      </c>
    </row>
    <row r="77" spans="1:15" ht="17.100000000000001" customHeight="1">
      <c r="A77" s="458"/>
      <c r="B77" s="311" t="s">
        <v>146</v>
      </c>
      <c r="C77" s="239">
        <v>2430.0279999999998</v>
      </c>
      <c r="D77" s="239">
        <v>1442.0250000000001</v>
      </c>
      <c r="E77" s="240"/>
      <c r="F77" s="240"/>
      <c r="G77" s="240"/>
      <c r="H77" s="240"/>
      <c r="I77" s="239">
        <v>60</v>
      </c>
      <c r="J77" s="239">
        <v>4790</v>
      </c>
      <c r="K77" s="240"/>
      <c r="L77" s="238">
        <f t="shared" si="11"/>
        <v>6292.0249999999996</v>
      </c>
      <c r="M77" s="238">
        <f t="shared" si="12"/>
        <v>8722.0529999999999</v>
      </c>
      <c r="N77" s="241">
        <v>9000</v>
      </c>
      <c r="O77" s="238">
        <f t="shared" si="13"/>
        <v>17722.053</v>
      </c>
    </row>
    <row r="78" spans="1:15" ht="17.100000000000001" customHeight="1">
      <c r="A78" s="458"/>
      <c r="B78" s="311" t="s">
        <v>147</v>
      </c>
      <c r="C78" s="239">
        <v>178344</v>
      </c>
      <c r="D78" s="239">
        <v>16250</v>
      </c>
      <c r="E78" s="240"/>
      <c r="F78" s="240"/>
      <c r="G78" s="240"/>
      <c r="H78" s="240"/>
      <c r="I78" s="239">
        <v>60</v>
      </c>
      <c r="J78" s="239">
        <v>6000</v>
      </c>
      <c r="K78" s="240"/>
      <c r="L78" s="238">
        <f t="shared" si="11"/>
        <v>22310</v>
      </c>
      <c r="M78" s="238">
        <f t="shared" si="12"/>
        <v>200654</v>
      </c>
      <c r="N78" s="241">
        <v>5000</v>
      </c>
      <c r="O78" s="238">
        <f t="shared" si="13"/>
        <v>205654</v>
      </c>
    </row>
    <row r="79" spans="1:15" ht="17.100000000000001" customHeight="1">
      <c r="A79" s="458"/>
      <c r="B79" s="311" t="s">
        <v>263</v>
      </c>
      <c r="C79" s="239">
        <v>1484.538</v>
      </c>
      <c r="D79" s="239">
        <v>572.00900000000001</v>
      </c>
      <c r="E79" s="240"/>
      <c r="F79" s="240"/>
      <c r="G79" s="240"/>
      <c r="H79" s="240"/>
      <c r="I79" s="239">
        <v>35</v>
      </c>
      <c r="J79" s="239">
        <v>141</v>
      </c>
      <c r="K79" s="240"/>
      <c r="L79" s="238">
        <f t="shared" si="11"/>
        <v>748.00900000000001</v>
      </c>
      <c r="M79" s="238">
        <f t="shared" si="12"/>
        <v>2232.547</v>
      </c>
      <c r="N79" s="241"/>
      <c r="O79" s="238">
        <f t="shared" si="13"/>
        <v>2232.547</v>
      </c>
    </row>
    <row r="80" spans="1:15" ht="17.100000000000001" customHeight="1">
      <c r="A80" s="458"/>
      <c r="B80" s="311" t="s">
        <v>264</v>
      </c>
      <c r="C80" s="239">
        <v>1446.287</v>
      </c>
      <c r="D80" s="239">
        <v>598.5</v>
      </c>
      <c r="E80" s="240"/>
      <c r="F80" s="240"/>
      <c r="G80" s="240"/>
      <c r="H80" s="240"/>
      <c r="I80" s="239">
        <v>10</v>
      </c>
      <c r="J80" s="239">
        <v>250</v>
      </c>
      <c r="K80" s="240"/>
      <c r="L80" s="238">
        <f t="shared" si="11"/>
        <v>858.5</v>
      </c>
      <c r="M80" s="238">
        <f t="shared" si="12"/>
        <v>2304.7870000000003</v>
      </c>
      <c r="N80" s="241"/>
      <c r="O80" s="238">
        <f t="shared" si="13"/>
        <v>2304.7870000000003</v>
      </c>
    </row>
    <row r="81" spans="1:16" ht="17.100000000000001" customHeight="1">
      <c r="A81" s="458"/>
      <c r="B81" s="311" t="s">
        <v>254</v>
      </c>
      <c r="C81" s="239">
        <v>2118.616</v>
      </c>
      <c r="D81" s="239">
        <v>842.25</v>
      </c>
      <c r="E81" s="240"/>
      <c r="F81" s="240"/>
      <c r="G81" s="240"/>
      <c r="H81" s="240"/>
      <c r="I81" s="239">
        <v>15</v>
      </c>
      <c r="J81" s="239">
        <v>248</v>
      </c>
      <c r="K81" s="240"/>
      <c r="L81" s="238">
        <f t="shared" si="11"/>
        <v>1105.25</v>
      </c>
      <c r="M81" s="238">
        <f t="shared" si="12"/>
        <v>3223.866</v>
      </c>
      <c r="N81" s="241"/>
      <c r="O81" s="238">
        <f t="shared" si="13"/>
        <v>3223.866</v>
      </c>
    </row>
    <row r="82" spans="1:16" ht="17.100000000000001" customHeight="1">
      <c r="A82" s="459"/>
      <c r="B82" s="311" t="s">
        <v>265</v>
      </c>
      <c r="C82" s="239">
        <v>1230.6320000000001</v>
      </c>
      <c r="D82" s="239">
        <v>1279</v>
      </c>
      <c r="E82" s="240"/>
      <c r="F82" s="240"/>
      <c r="G82" s="240"/>
      <c r="H82" s="240"/>
      <c r="I82" s="239">
        <v>15</v>
      </c>
      <c r="J82" s="239">
        <v>3370</v>
      </c>
      <c r="K82" s="240"/>
      <c r="L82" s="238">
        <f t="shared" si="11"/>
        <v>4664</v>
      </c>
      <c r="M82" s="238">
        <f t="shared" si="12"/>
        <v>5894.6319999999996</v>
      </c>
      <c r="N82" s="241"/>
      <c r="O82" s="238">
        <f t="shared" si="13"/>
        <v>5894.6319999999996</v>
      </c>
    </row>
    <row r="83" spans="1:16" ht="17.100000000000001" customHeight="1">
      <c r="A83" s="62">
        <v>32</v>
      </c>
      <c r="B83" s="311" t="s">
        <v>149</v>
      </c>
      <c r="C83" s="239">
        <v>274311.60700000002</v>
      </c>
      <c r="D83" s="239">
        <v>59014.775999999998</v>
      </c>
      <c r="E83" s="240"/>
      <c r="F83" s="240"/>
      <c r="G83" s="240"/>
      <c r="H83" s="240"/>
      <c r="I83" s="239">
        <v>192.5</v>
      </c>
      <c r="J83" s="239">
        <v>623</v>
      </c>
      <c r="K83" s="239">
        <v>37446.18</v>
      </c>
      <c r="L83" s="238">
        <f t="shared" si="11"/>
        <v>97276.456000000006</v>
      </c>
      <c r="M83" s="238">
        <f t="shared" si="12"/>
        <v>371588.06300000002</v>
      </c>
      <c r="N83" s="241">
        <v>28393</v>
      </c>
      <c r="O83" s="238">
        <f t="shared" si="13"/>
        <v>399981.06300000002</v>
      </c>
    </row>
    <row r="84" spans="1:16" ht="17.100000000000001" customHeight="1">
      <c r="A84" s="62">
        <v>33</v>
      </c>
      <c r="B84" s="313" t="s">
        <v>285</v>
      </c>
      <c r="C84" s="239">
        <v>28668.768</v>
      </c>
      <c r="D84" s="239">
        <v>11619.5</v>
      </c>
      <c r="E84" s="240"/>
      <c r="F84" s="240"/>
      <c r="G84" s="240">
        <v>22024.377</v>
      </c>
      <c r="H84" s="240"/>
      <c r="I84" s="239">
        <v>1600</v>
      </c>
      <c r="J84" s="239">
        <v>2900</v>
      </c>
      <c r="K84" s="239"/>
      <c r="L84" s="238">
        <f t="shared" ref="L84" si="16">D84+E84+F84+G84+H84+I84+J84+K84</f>
        <v>38143.877</v>
      </c>
      <c r="M84" s="238">
        <f t="shared" ref="M84" si="17">C84+D84+E84+F84+G84+H84+I84+J84+K84</f>
        <v>66812.64499999999</v>
      </c>
      <c r="N84" s="240">
        <v>30000</v>
      </c>
      <c r="O84" s="238">
        <f t="shared" si="13"/>
        <v>96812.64499999999</v>
      </c>
    </row>
    <row r="85" spans="1:16" ht="17.100000000000001" customHeight="1">
      <c r="A85" s="460" t="s">
        <v>150</v>
      </c>
      <c r="B85" s="461"/>
      <c r="C85" s="237">
        <f t="shared" ref="C85:O85" si="18">C6+C14+C17+C40+C41+C48+C49+C50+C51+C52+C53+C54+C55+C56+C57+C58+C59+C60+C61+C62+C63+C64+C65+C66+C67+C68+C69+C70+C71+C72+C73+C83+C84</f>
        <v>37955233.320000008</v>
      </c>
      <c r="D85" s="237">
        <f t="shared" si="18"/>
        <v>36113182.623000003</v>
      </c>
      <c r="E85" s="237">
        <f t="shared" si="18"/>
        <v>1444622</v>
      </c>
      <c r="F85" s="237">
        <f t="shared" si="18"/>
        <v>3347982</v>
      </c>
      <c r="G85" s="237">
        <f t="shared" si="18"/>
        <v>8629122.3360000011</v>
      </c>
      <c r="H85" s="237">
        <f t="shared" si="18"/>
        <v>9240807.4199999999</v>
      </c>
      <c r="I85" s="237">
        <f t="shared" si="18"/>
        <v>13162602.407000003</v>
      </c>
      <c r="J85" s="237">
        <f t="shared" si="18"/>
        <v>3419967.2230000002</v>
      </c>
      <c r="K85" s="237">
        <f t="shared" si="18"/>
        <v>11283599.18</v>
      </c>
      <c r="L85" s="237">
        <f t="shared" si="18"/>
        <v>86641885.18900001</v>
      </c>
      <c r="M85" s="237">
        <f t="shared" si="18"/>
        <v>124597118.50899999</v>
      </c>
      <c r="N85" s="237">
        <f t="shared" si="18"/>
        <v>78107987.449000001</v>
      </c>
      <c r="O85" s="238">
        <f t="shared" si="18"/>
        <v>202705105.958</v>
      </c>
      <c r="P85" s="51"/>
    </row>
    <row r="86" spans="1:16" ht="17.100000000000001" customHeight="1">
      <c r="A86" s="53"/>
      <c r="B86" s="283"/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33">
        <v>17</v>
      </c>
    </row>
    <row r="88" spans="1:16" ht="17.100000000000001" customHeight="1">
      <c r="O88" s="250"/>
    </row>
    <row r="90" spans="1:16" ht="17.100000000000001" customHeight="1">
      <c r="C90" s="248"/>
    </row>
    <row r="94" spans="1:16" ht="17.100000000000001" customHeight="1">
      <c r="O94" s="250"/>
    </row>
  </sheetData>
  <sheetProtection password="CC06" sheet="1" objects="1" scenarios="1"/>
  <mergeCells count="19">
    <mergeCell ref="E46:E47"/>
    <mergeCell ref="G46:G47"/>
    <mergeCell ref="O46:O47"/>
    <mergeCell ref="A2:O2"/>
    <mergeCell ref="N3:O3"/>
    <mergeCell ref="E4:E5"/>
    <mergeCell ref="F4:F5"/>
    <mergeCell ref="G4:G5"/>
    <mergeCell ref="O4:O5"/>
    <mergeCell ref="F46:F47"/>
    <mergeCell ref="A42:A43"/>
    <mergeCell ref="A18:A27"/>
    <mergeCell ref="A7:A13"/>
    <mergeCell ref="A85:B85"/>
    <mergeCell ref="A4:A5"/>
    <mergeCell ref="B4:B5"/>
    <mergeCell ref="A46:A47"/>
    <mergeCell ref="B46:B47"/>
    <mergeCell ref="A74:A82"/>
  </mergeCells>
  <pageMargins left="0.17" right="0.17" top="0.33" bottom="0.52" header="0.31496062992125984" footer="0.31496062992125984"/>
  <pageSetup paperSize="9" scale="72" orientation="landscape" r:id="rId1"/>
  <rowBreaks count="1" manualBreakCount="1">
    <brk id="44" max="14" man="1"/>
  </rowBreaks>
</worksheet>
</file>

<file path=xl/worksheets/sheet83.xml><?xml version="1.0" encoding="utf-8"?>
<worksheet xmlns="http://schemas.openxmlformats.org/spreadsheetml/2006/main" xmlns:r="http://schemas.openxmlformats.org/officeDocument/2006/relationships">
  <sheetPr>
    <tabColor rgb="FFFF0000"/>
  </sheetPr>
  <dimension ref="A1:P94"/>
  <sheetViews>
    <sheetView rightToLeft="1" topLeftCell="C69" zoomScaleNormal="100" zoomScaleSheetLayoutView="44" workbookViewId="0">
      <selection activeCell="C69" sqref="A1:XFD1048576"/>
    </sheetView>
  </sheetViews>
  <sheetFormatPr defaultRowHeight="17.100000000000001" customHeight="1"/>
  <cols>
    <col min="1" max="1" width="2.75" style="45" customWidth="1"/>
    <col min="2" max="2" width="31.75" style="266" customWidth="1"/>
    <col min="3" max="3" width="11" style="233" customWidth="1"/>
    <col min="4" max="4" width="11.125" style="233" customWidth="1"/>
    <col min="5" max="5" width="10.625" style="233" customWidth="1"/>
    <col min="6" max="6" width="10.25" style="233" customWidth="1"/>
    <col min="7" max="7" width="10.5" style="233" customWidth="1"/>
    <col min="8" max="8" width="10.625" style="233" customWidth="1"/>
    <col min="9" max="9" width="11.125" style="233" customWidth="1"/>
    <col min="10" max="10" width="10.125" style="233" customWidth="1"/>
    <col min="11" max="11" width="11.5" style="233" customWidth="1"/>
    <col min="12" max="12" width="11.25" style="233" customWidth="1"/>
    <col min="13" max="14" width="11.75" style="233" customWidth="1"/>
    <col min="15" max="15" width="12.875" style="233" customWidth="1"/>
    <col min="16" max="16384" width="9" style="44"/>
  </cols>
  <sheetData>
    <row r="1" spans="1:15" ht="9.75" customHeight="1">
      <c r="A1" s="466"/>
      <c r="B1" s="466"/>
      <c r="C1" s="232"/>
    </row>
    <row r="2" spans="1:15" ht="23.25" customHeight="1">
      <c r="A2" s="467" t="s">
        <v>273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</row>
    <row r="3" spans="1:15" ht="17.100000000000001" customHeight="1">
      <c r="N3" s="473" t="s">
        <v>66</v>
      </c>
      <c r="O3" s="473"/>
    </row>
    <row r="4" spans="1:15" ht="17.100000000000001" customHeight="1">
      <c r="A4" s="462" t="s">
        <v>1</v>
      </c>
      <c r="B4" s="481" t="s">
        <v>67</v>
      </c>
      <c r="C4" s="331" t="s">
        <v>68</v>
      </c>
      <c r="D4" s="331" t="s">
        <v>69</v>
      </c>
      <c r="E4" s="474" t="s">
        <v>70</v>
      </c>
      <c r="F4" s="474" t="s">
        <v>71</v>
      </c>
      <c r="G4" s="474" t="s">
        <v>72</v>
      </c>
      <c r="H4" s="331" t="s">
        <v>73</v>
      </c>
      <c r="I4" s="331" t="s">
        <v>74</v>
      </c>
      <c r="J4" s="331" t="s">
        <v>75</v>
      </c>
      <c r="K4" s="331" t="s">
        <v>76</v>
      </c>
      <c r="L4" s="329" t="s">
        <v>77</v>
      </c>
      <c r="M4" s="329" t="s">
        <v>78</v>
      </c>
      <c r="N4" s="329" t="s">
        <v>79</v>
      </c>
      <c r="O4" s="471" t="s">
        <v>80</v>
      </c>
    </row>
    <row r="5" spans="1:15" ht="17.100000000000001" customHeight="1">
      <c r="A5" s="463"/>
      <c r="B5" s="482"/>
      <c r="C5" s="234" t="s">
        <v>81</v>
      </c>
      <c r="D5" s="332" t="s">
        <v>82</v>
      </c>
      <c r="E5" s="475"/>
      <c r="F5" s="475"/>
      <c r="G5" s="475"/>
      <c r="H5" s="332" t="s">
        <v>83</v>
      </c>
      <c r="I5" s="332" t="s">
        <v>84</v>
      </c>
      <c r="J5" s="332" t="s">
        <v>85</v>
      </c>
      <c r="K5" s="332" t="s">
        <v>86</v>
      </c>
      <c r="L5" s="330" t="s">
        <v>87</v>
      </c>
      <c r="M5" s="330" t="s">
        <v>309</v>
      </c>
      <c r="N5" s="330" t="s">
        <v>89</v>
      </c>
      <c r="O5" s="472"/>
    </row>
    <row r="6" spans="1:15" ht="17.100000000000001" customHeight="1">
      <c r="A6" s="57">
        <v>1</v>
      </c>
      <c r="B6" s="312" t="s">
        <v>90</v>
      </c>
      <c r="C6" s="317">
        <f>SUM(C7:C13)</f>
        <v>281946</v>
      </c>
      <c r="D6" s="317">
        <f t="shared" ref="D6:K6" si="0">SUM(D7:D13)</f>
        <v>102510</v>
      </c>
      <c r="E6" s="317">
        <f t="shared" si="0"/>
        <v>0</v>
      </c>
      <c r="F6" s="317">
        <f t="shared" si="0"/>
        <v>0</v>
      </c>
      <c r="G6" s="237">
        <f t="shared" si="0"/>
        <v>1735</v>
      </c>
      <c r="H6" s="317">
        <f t="shared" si="0"/>
        <v>0</v>
      </c>
      <c r="I6" s="317">
        <f t="shared" si="0"/>
        <v>107114</v>
      </c>
      <c r="J6" s="317">
        <f t="shared" si="0"/>
        <v>8750</v>
      </c>
      <c r="K6" s="317">
        <f t="shared" si="0"/>
        <v>0</v>
      </c>
      <c r="L6" s="320">
        <f>D6+E6+F6+G6+H6+I6+J6+K6</f>
        <v>220109</v>
      </c>
      <c r="M6" s="320">
        <f>C6+D6+E6+F6+G6+H6+I6+J6+K6</f>
        <v>502055</v>
      </c>
      <c r="N6" s="320">
        <f>SUM(N7:N13)</f>
        <v>68000</v>
      </c>
      <c r="O6" s="320">
        <f t="shared" ref="O6:O43" si="1">M6+N6</f>
        <v>570055</v>
      </c>
    </row>
    <row r="7" spans="1:15" ht="17.100000000000001" customHeight="1">
      <c r="A7" s="457"/>
      <c r="B7" s="310" t="s">
        <v>91</v>
      </c>
      <c r="C7" s="316">
        <v>106207</v>
      </c>
      <c r="D7" s="316">
        <v>52904</v>
      </c>
      <c r="E7" s="319"/>
      <c r="F7" s="319"/>
      <c r="G7" s="316">
        <v>1715</v>
      </c>
      <c r="H7" s="316"/>
      <c r="I7" s="316">
        <v>6540</v>
      </c>
      <c r="J7" s="316">
        <v>1000</v>
      </c>
      <c r="K7" s="319"/>
      <c r="L7" s="320">
        <f t="shared" ref="L7:L43" si="2">D7+E7+F7+G7+H7+I7+J7+K7</f>
        <v>62159</v>
      </c>
      <c r="M7" s="320">
        <f t="shared" ref="M7:M43" si="3">C7+D7+E7+F7+G7+H7+I7+J7+K7</f>
        <v>168366</v>
      </c>
      <c r="N7" s="321">
        <v>60000</v>
      </c>
      <c r="O7" s="320">
        <f t="shared" si="1"/>
        <v>228366</v>
      </c>
    </row>
    <row r="8" spans="1:15" ht="17.100000000000001" customHeight="1">
      <c r="A8" s="458"/>
      <c r="B8" s="310" t="s">
        <v>92</v>
      </c>
      <c r="C8" s="316">
        <v>23286</v>
      </c>
      <c r="D8" s="316">
        <v>912</v>
      </c>
      <c r="E8" s="319"/>
      <c r="F8" s="319"/>
      <c r="G8" s="319"/>
      <c r="H8" s="319"/>
      <c r="I8" s="319">
        <v>0</v>
      </c>
      <c r="J8" s="316">
        <v>500</v>
      </c>
      <c r="K8" s="319"/>
      <c r="L8" s="320">
        <f t="shared" si="2"/>
        <v>1412</v>
      </c>
      <c r="M8" s="320">
        <f t="shared" si="3"/>
        <v>24698</v>
      </c>
      <c r="N8" s="321"/>
      <c r="O8" s="320">
        <f t="shared" si="1"/>
        <v>24698</v>
      </c>
    </row>
    <row r="9" spans="1:15" ht="17.100000000000001" customHeight="1">
      <c r="A9" s="458"/>
      <c r="B9" s="310" t="s">
        <v>93</v>
      </c>
      <c r="C9" s="316">
        <v>16710</v>
      </c>
      <c r="D9" s="316">
        <v>851</v>
      </c>
      <c r="E9" s="319"/>
      <c r="F9" s="319"/>
      <c r="G9" s="319"/>
      <c r="H9" s="319"/>
      <c r="I9" s="316">
        <v>100035</v>
      </c>
      <c r="J9" s="316">
        <v>0</v>
      </c>
      <c r="K9" s="319"/>
      <c r="L9" s="320">
        <f t="shared" si="2"/>
        <v>100886</v>
      </c>
      <c r="M9" s="320">
        <f t="shared" si="3"/>
        <v>117596</v>
      </c>
      <c r="N9" s="321"/>
      <c r="O9" s="320">
        <f t="shared" si="1"/>
        <v>117596</v>
      </c>
    </row>
    <row r="10" spans="1:15" ht="17.100000000000001" customHeight="1">
      <c r="A10" s="458"/>
      <c r="B10" s="310" t="s">
        <v>94</v>
      </c>
      <c r="C10" s="316">
        <v>1211</v>
      </c>
      <c r="D10" s="316">
        <v>198</v>
      </c>
      <c r="E10" s="319"/>
      <c r="F10" s="319"/>
      <c r="G10" s="319"/>
      <c r="H10" s="319"/>
      <c r="I10" s="316">
        <v>15</v>
      </c>
      <c r="J10" s="316">
        <v>0</v>
      </c>
      <c r="K10" s="319"/>
      <c r="L10" s="320">
        <f t="shared" si="2"/>
        <v>213</v>
      </c>
      <c r="M10" s="320">
        <f t="shared" si="3"/>
        <v>1424</v>
      </c>
      <c r="N10" s="321"/>
      <c r="O10" s="320">
        <f t="shared" si="1"/>
        <v>1424</v>
      </c>
    </row>
    <row r="11" spans="1:15" ht="17.100000000000001" customHeight="1">
      <c r="A11" s="458"/>
      <c r="B11" s="310" t="s">
        <v>95</v>
      </c>
      <c r="C11" s="316">
        <v>66778</v>
      </c>
      <c r="D11" s="316">
        <v>23176</v>
      </c>
      <c r="E11" s="319"/>
      <c r="F11" s="319"/>
      <c r="G11" s="319">
        <v>20</v>
      </c>
      <c r="H11" s="319"/>
      <c r="I11" s="316">
        <v>199</v>
      </c>
      <c r="J11" s="316">
        <v>1450</v>
      </c>
      <c r="K11" s="319"/>
      <c r="L11" s="320">
        <f t="shared" si="2"/>
        <v>24845</v>
      </c>
      <c r="M11" s="320">
        <f t="shared" si="3"/>
        <v>91623</v>
      </c>
      <c r="N11" s="321">
        <v>5000</v>
      </c>
      <c r="O11" s="320">
        <f t="shared" si="1"/>
        <v>96623</v>
      </c>
    </row>
    <row r="12" spans="1:15" ht="17.100000000000001" customHeight="1">
      <c r="A12" s="458"/>
      <c r="B12" s="310" t="s">
        <v>96</v>
      </c>
      <c r="C12" s="316">
        <v>59468</v>
      </c>
      <c r="D12" s="316">
        <v>14955</v>
      </c>
      <c r="E12" s="319"/>
      <c r="F12" s="319"/>
      <c r="G12" s="319"/>
      <c r="H12" s="319"/>
      <c r="I12" s="316">
        <v>250</v>
      </c>
      <c r="J12" s="316">
        <v>3000</v>
      </c>
      <c r="K12" s="319"/>
      <c r="L12" s="320">
        <f t="shared" si="2"/>
        <v>18205</v>
      </c>
      <c r="M12" s="320">
        <f t="shared" si="3"/>
        <v>77673</v>
      </c>
      <c r="N12" s="321">
        <v>3000</v>
      </c>
      <c r="O12" s="320">
        <f t="shared" si="1"/>
        <v>80673</v>
      </c>
    </row>
    <row r="13" spans="1:15" ht="17.100000000000001" customHeight="1">
      <c r="A13" s="459"/>
      <c r="B13" s="310" t="s">
        <v>307</v>
      </c>
      <c r="C13" s="316">
        <v>8286</v>
      </c>
      <c r="D13" s="316">
        <v>9514</v>
      </c>
      <c r="E13" s="319"/>
      <c r="F13" s="319"/>
      <c r="G13" s="319"/>
      <c r="H13" s="319"/>
      <c r="I13" s="316">
        <v>75</v>
      </c>
      <c r="J13" s="316">
        <v>2800</v>
      </c>
      <c r="K13" s="319"/>
      <c r="L13" s="320">
        <f t="shared" si="2"/>
        <v>12389</v>
      </c>
      <c r="M13" s="320">
        <f t="shared" si="3"/>
        <v>20675</v>
      </c>
      <c r="N13" s="321"/>
      <c r="O13" s="320">
        <f t="shared" si="1"/>
        <v>20675</v>
      </c>
    </row>
    <row r="14" spans="1:15" ht="17.100000000000001" customHeight="1">
      <c r="A14" s="62">
        <v>2</v>
      </c>
      <c r="B14" s="312" t="s">
        <v>97</v>
      </c>
      <c r="C14" s="317">
        <f>C15+C16</f>
        <v>74538</v>
      </c>
      <c r="D14" s="317">
        <f t="shared" ref="D14:K14" si="4">D15+D16</f>
        <v>12061</v>
      </c>
      <c r="E14" s="317">
        <f t="shared" si="4"/>
        <v>0</v>
      </c>
      <c r="F14" s="317">
        <f t="shared" si="4"/>
        <v>0</v>
      </c>
      <c r="G14" s="317">
        <f t="shared" si="4"/>
        <v>12</v>
      </c>
      <c r="H14" s="317">
        <f t="shared" si="4"/>
        <v>0</v>
      </c>
      <c r="I14" s="317">
        <f t="shared" si="4"/>
        <v>672</v>
      </c>
      <c r="J14" s="317">
        <f t="shared" si="4"/>
        <v>1042</v>
      </c>
      <c r="K14" s="317">
        <f t="shared" si="4"/>
        <v>0</v>
      </c>
      <c r="L14" s="320">
        <f t="shared" si="2"/>
        <v>13787</v>
      </c>
      <c r="M14" s="320">
        <f t="shared" si="3"/>
        <v>88325</v>
      </c>
      <c r="N14" s="320">
        <f>N15+N16</f>
        <v>11300</v>
      </c>
      <c r="O14" s="320">
        <f t="shared" si="1"/>
        <v>99625</v>
      </c>
    </row>
    <row r="15" spans="1:15" ht="17.100000000000001" customHeight="1">
      <c r="A15" s="62"/>
      <c r="B15" s="310" t="s">
        <v>98</v>
      </c>
      <c r="C15" s="316">
        <v>71606</v>
      </c>
      <c r="D15" s="316">
        <v>11620</v>
      </c>
      <c r="E15" s="319"/>
      <c r="F15" s="319"/>
      <c r="G15" s="319"/>
      <c r="H15" s="316"/>
      <c r="I15" s="316">
        <v>543</v>
      </c>
      <c r="J15" s="316">
        <v>1000</v>
      </c>
      <c r="K15" s="319"/>
      <c r="L15" s="320">
        <f t="shared" si="2"/>
        <v>13163</v>
      </c>
      <c r="M15" s="320">
        <f t="shared" si="3"/>
        <v>84769</v>
      </c>
      <c r="N15" s="321">
        <v>10000</v>
      </c>
      <c r="O15" s="320">
        <f t="shared" si="1"/>
        <v>94769</v>
      </c>
    </row>
    <row r="16" spans="1:15" ht="17.100000000000001" customHeight="1">
      <c r="A16" s="62"/>
      <c r="B16" s="310" t="s">
        <v>259</v>
      </c>
      <c r="C16" s="316">
        <v>2932</v>
      </c>
      <c r="D16" s="316">
        <v>441</v>
      </c>
      <c r="E16" s="319"/>
      <c r="F16" s="319"/>
      <c r="G16" s="319">
        <v>12</v>
      </c>
      <c r="H16" s="319"/>
      <c r="I16" s="316">
        <v>129</v>
      </c>
      <c r="J16" s="316">
        <v>42</v>
      </c>
      <c r="K16" s="319"/>
      <c r="L16" s="320">
        <f t="shared" si="2"/>
        <v>624</v>
      </c>
      <c r="M16" s="320">
        <f t="shared" si="3"/>
        <v>3556</v>
      </c>
      <c r="N16" s="321">
        <v>1300</v>
      </c>
      <c r="O16" s="320">
        <f t="shared" si="1"/>
        <v>4856</v>
      </c>
    </row>
    <row r="17" spans="1:15" ht="17.100000000000001" customHeight="1">
      <c r="A17" s="57">
        <v>3</v>
      </c>
      <c r="B17" s="312" t="s">
        <v>260</v>
      </c>
      <c r="C17" s="317">
        <f t="shared" ref="C17:O17" si="5">SUM(C18:C39)</f>
        <v>980325</v>
      </c>
      <c r="D17" s="317">
        <f t="shared" si="5"/>
        <v>341187</v>
      </c>
      <c r="E17" s="317">
        <f t="shared" si="5"/>
        <v>0</v>
      </c>
      <c r="F17" s="317">
        <f t="shared" si="5"/>
        <v>0</v>
      </c>
      <c r="G17" s="317">
        <f t="shared" si="5"/>
        <v>172588</v>
      </c>
      <c r="H17" s="317">
        <f t="shared" si="5"/>
        <v>504385</v>
      </c>
      <c r="I17" s="317">
        <f t="shared" si="5"/>
        <v>281461</v>
      </c>
      <c r="J17" s="317">
        <f t="shared" si="5"/>
        <v>46867</v>
      </c>
      <c r="K17" s="317">
        <f t="shared" si="5"/>
        <v>0</v>
      </c>
      <c r="L17" s="317">
        <f t="shared" si="5"/>
        <v>1346488</v>
      </c>
      <c r="M17" s="317">
        <f t="shared" si="5"/>
        <v>2326813</v>
      </c>
      <c r="N17" s="320">
        <f t="shared" si="5"/>
        <v>995885</v>
      </c>
      <c r="O17" s="320">
        <f t="shared" si="5"/>
        <v>3322698</v>
      </c>
    </row>
    <row r="18" spans="1:15" ht="17.100000000000001" customHeight="1">
      <c r="A18" s="457"/>
      <c r="B18" s="310" t="s">
        <v>100</v>
      </c>
      <c r="C18" s="316">
        <v>49045</v>
      </c>
      <c r="D18" s="316">
        <v>29579</v>
      </c>
      <c r="E18" s="319"/>
      <c r="F18" s="319"/>
      <c r="G18" s="319">
        <v>944</v>
      </c>
      <c r="H18" s="319"/>
      <c r="I18" s="316">
        <v>425</v>
      </c>
      <c r="J18" s="316">
        <v>2750</v>
      </c>
      <c r="K18" s="319"/>
      <c r="L18" s="320">
        <f t="shared" si="2"/>
        <v>33698</v>
      </c>
      <c r="M18" s="320">
        <f t="shared" si="3"/>
        <v>82743</v>
      </c>
      <c r="N18" s="321">
        <v>12000</v>
      </c>
      <c r="O18" s="320">
        <f>M18+N18</f>
        <v>94743</v>
      </c>
    </row>
    <row r="19" spans="1:15" ht="17.100000000000001" customHeight="1">
      <c r="A19" s="458"/>
      <c r="B19" s="310" t="s">
        <v>101</v>
      </c>
      <c r="C19" s="316">
        <v>154940</v>
      </c>
      <c r="D19" s="316">
        <v>28945</v>
      </c>
      <c r="E19" s="319"/>
      <c r="F19" s="319"/>
      <c r="G19" s="319"/>
      <c r="H19" s="319">
        <v>504385</v>
      </c>
      <c r="I19" s="316">
        <v>173431</v>
      </c>
      <c r="J19" s="316">
        <v>2000</v>
      </c>
      <c r="K19" s="319"/>
      <c r="L19" s="320">
        <f t="shared" si="2"/>
        <v>708761</v>
      </c>
      <c r="M19" s="320">
        <f t="shared" si="3"/>
        <v>863701</v>
      </c>
      <c r="N19" s="321">
        <v>40000</v>
      </c>
      <c r="O19" s="320">
        <f t="shared" si="1"/>
        <v>903701</v>
      </c>
    </row>
    <row r="20" spans="1:15" ht="17.100000000000001" customHeight="1">
      <c r="A20" s="458"/>
      <c r="B20" s="310" t="s">
        <v>290</v>
      </c>
      <c r="C20" s="316">
        <v>3285</v>
      </c>
      <c r="D20" s="316">
        <v>746</v>
      </c>
      <c r="E20" s="319"/>
      <c r="F20" s="319"/>
      <c r="G20" s="319"/>
      <c r="H20" s="319"/>
      <c r="I20" s="316">
        <v>100</v>
      </c>
      <c r="J20" s="316">
        <v>250</v>
      </c>
      <c r="K20" s="319"/>
      <c r="L20" s="320">
        <f t="shared" si="2"/>
        <v>1096</v>
      </c>
      <c r="M20" s="320">
        <f t="shared" si="3"/>
        <v>4381</v>
      </c>
      <c r="N20" s="321"/>
      <c r="O20" s="320">
        <f t="shared" si="1"/>
        <v>4381</v>
      </c>
    </row>
    <row r="21" spans="1:15" ht="17.100000000000001" customHeight="1">
      <c r="A21" s="458"/>
      <c r="B21" s="310" t="s">
        <v>291</v>
      </c>
      <c r="C21" s="316">
        <v>6463</v>
      </c>
      <c r="D21" s="316">
        <v>1935</v>
      </c>
      <c r="E21" s="319"/>
      <c r="F21" s="319"/>
      <c r="G21" s="319"/>
      <c r="H21" s="319"/>
      <c r="I21" s="316">
        <v>100</v>
      </c>
      <c r="J21" s="316">
        <v>250</v>
      </c>
      <c r="K21" s="319"/>
      <c r="L21" s="320">
        <f t="shared" si="2"/>
        <v>2285</v>
      </c>
      <c r="M21" s="320">
        <f t="shared" si="3"/>
        <v>8748</v>
      </c>
      <c r="N21" s="321"/>
      <c r="O21" s="320">
        <f t="shared" si="1"/>
        <v>8748</v>
      </c>
    </row>
    <row r="22" spans="1:15" ht="17.100000000000001" customHeight="1">
      <c r="A22" s="458"/>
      <c r="B22" s="310" t="s">
        <v>292</v>
      </c>
      <c r="C22" s="316">
        <v>6000</v>
      </c>
      <c r="D22" s="316">
        <v>2210</v>
      </c>
      <c r="E22" s="319"/>
      <c r="F22" s="319"/>
      <c r="G22" s="319"/>
      <c r="H22" s="319"/>
      <c r="I22" s="316">
        <v>100</v>
      </c>
      <c r="J22" s="316">
        <v>250</v>
      </c>
      <c r="K22" s="319"/>
      <c r="L22" s="320">
        <f t="shared" si="2"/>
        <v>2560</v>
      </c>
      <c r="M22" s="320">
        <f t="shared" si="3"/>
        <v>8560</v>
      </c>
      <c r="N22" s="321"/>
      <c r="O22" s="320">
        <f t="shared" si="1"/>
        <v>8560</v>
      </c>
    </row>
    <row r="23" spans="1:15" ht="17.100000000000001" customHeight="1">
      <c r="A23" s="458"/>
      <c r="B23" s="310" t="s">
        <v>293</v>
      </c>
      <c r="C23" s="316">
        <v>13452</v>
      </c>
      <c r="D23" s="316">
        <v>4118</v>
      </c>
      <c r="E23" s="319"/>
      <c r="F23" s="319"/>
      <c r="G23" s="319"/>
      <c r="H23" s="319"/>
      <c r="I23" s="316">
        <v>50</v>
      </c>
      <c r="J23" s="316">
        <v>1180</v>
      </c>
      <c r="K23" s="319"/>
      <c r="L23" s="320">
        <f t="shared" si="2"/>
        <v>5348</v>
      </c>
      <c r="M23" s="320">
        <f t="shared" si="3"/>
        <v>18800</v>
      </c>
      <c r="N23" s="321">
        <v>1000</v>
      </c>
      <c r="O23" s="320">
        <f t="shared" si="1"/>
        <v>19800</v>
      </c>
    </row>
    <row r="24" spans="1:15" ht="17.100000000000001" customHeight="1">
      <c r="A24" s="458"/>
      <c r="B24" s="310" t="s">
        <v>294</v>
      </c>
      <c r="C24" s="316">
        <v>1169</v>
      </c>
      <c r="D24" s="316">
        <v>506</v>
      </c>
      <c r="E24" s="319"/>
      <c r="F24" s="319"/>
      <c r="G24" s="319"/>
      <c r="H24" s="319"/>
      <c r="I24" s="316">
        <v>1</v>
      </c>
      <c r="J24" s="316">
        <v>260</v>
      </c>
      <c r="K24" s="319"/>
      <c r="L24" s="320">
        <f t="shared" si="2"/>
        <v>767</v>
      </c>
      <c r="M24" s="320">
        <f t="shared" si="3"/>
        <v>1936</v>
      </c>
      <c r="N24" s="321">
        <v>1685</v>
      </c>
      <c r="O24" s="320">
        <f t="shared" si="1"/>
        <v>3621</v>
      </c>
    </row>
    <row r="25" spans="1:15" ht="17.100000000000001" customHeight="1">
      <c r="A25" s="458"/>
      <c r="B25" s="310" t="s">
        <v>295</v>
      </c>
      <c r="C25" s="316">
        <v>54808</v>
      </c>
      <c r="D25" s="316">
        <v>67720</v>
      </c>
      <c r="E25" s="319"/>
      <c r="F25" s="319"/>
      <c r="G25" s="316">
        <v>171532</v>
      </c>
      <c r="H25" s="316"/>
      <c r="I25" s="316">
        <v>397</v>
      </c>
      <c r="J25" s="316">
        <v>2165</v>
      </c>
      <c r="K25" s="319"/>
      <c r="L25" s="320">
        <f t="shared" si="2"/>
        <v>241814</v>
      </c>
      <c r="M25" s="320">
        <f t="shared" si="3"/>
        <v>296622</v>
      </c>
      <c r="N25" s="321">
        <v>350000</v>
      </c>
      <c r="O25" s="320">
        <f t="shared" si="1"/>
        <v>646622</v>
      </c>
    </row>
    <row r="26" spans="1:15" ht="17.100000000000001" customHeight="1">
      <c r="A26" s="458"/>
      <c r="B26" s="310" t="s">
        <v>296</v>
      </c>
      <c r="C26" s="316">
        <v>1573</v>
      </c>
      <c r="D26" s="316">
        <v>3275</v>
      </c>
      <c r="E26" s="319"/>
      <c r="F26" s="319"/>
      <c r="G26" s="319"/>
      <c r="H26" s="319"/>
      <c r="I26" s="316">
        <v>10</v>
      </c>
      <c r="J26" s="316">
        <v>45</v>
      </c>
      <c r="K26" s="319"/>
      <c r="L26" s="320">
        <f t="shared" si="2"/>
        <v>3330</v>
      </c>
      <c r="M26" s="320">
        <f t="shared" si="3"/>
        <v>4903</v>
      </c>
      <c r="N26" s="321"/>
      <c r="O26" s="320">
        <f t="shared" si="1"/>
        <v>4903</v>
      </c>
    </row>
    <row r="27" spans="1:15" ht="17.100000000000001" customHeight="1">
      <c r="A27" s="458"/>
      <c r="B27" s="310" t="s">
        <v>297</v>
      </c>
      <c r="C27" s="316">
        <v>159277</v>
      </c>
      <c r="D27" s="316">
        <v>116654</v>
      </c>
      <c r="E27" s="319"/>
      <c r="F27" s="319"/>
      <c r="G27" s="319">
        <v>112</v>
      </c>
      <c r="H27" s="316"/>
      <c r="I27" s="316">
        <v>352</v>
      </c>
      <c r="J27" s="316">
        <v>20227</v>
      </c>
      <c r="K27" s="319"/>
      <c r="L27" s="320">
        <f t="shared" si="2"/>
        <v>137345</v>
      </c>
      <c r="M27" s="320">
        <f t="shared" si="3"/>
        <v>296622</v>
      </c>
      <c r="N27" s="321">
        <v>250000</v>
      </c>
      <c r="O27" s="320">
        <f t="shared" si="1"/>
        <v>546622</v>
      </c>
    </row>
    <row r="28" spans="1:15" ht="17.100000000000001" customHeight="1">
      <c r="A28" s="328"/>
      <c r="B28" s="310" t="s">
        <v>298</v>
      </c>
      <c r="C28" s="316">
        <v>3614</v>
      </c>
      <c r="D28" s="316">
        <v>1053</v>
      </c>
      <c r="E28" s="319"/>
      <c r="F28" s="319"/>
      <c r="G28" s="319"/>
      <c r="H28" s="319"/>
      <c r="I28" s="316">
        <v>17</v>
      </c>
      <c r="J28" s="316">
        <v>219</v>
      </c>
      <c r="K28" s="319"/>
      <c r="L28" s="320">
        <f t="shared" si="2"/>
        <v>1289</v>
      </c>
      <c r="M28" s="320">
        <f t="shared" si="3"/>
        <v>4903</v>
      </c>
      <c r="N28" s="321"/>
      <c r="O28" s="320">
        <f>M28+N28</f>
        <v>4903</v>
      </c>
    </row>
    <row r="29" spans="1:15" ht="17.100000000000001" customHeight="1">
      <c r="A29" s="328"/>
      <c r="B29" s="310" t="s">
        <v>299</v>
      </c>
      <c r="C29" s="316">
        <v>3992</v>
      </c>
      <c r="D29" s="316">
        <v>2868</v>
      </c>
      <c r="E29" s="319"/>
      <c r="F29" s="319"/>
      <c r="G29" s="319"/>
      <c r="H29" s="316"/>
      <c r="I29" s="316">
        <v>91</v>
      </c>
      <c r="J29" s="316">
        <v>790</v>
      </c>
      <c r="K29" s="319"/>
      <c r="L29" s="320">
        <f t="shared" si="2"/>
        <v>3749</v>
      </c>
      <c r="M29" s="320">
        <f t="shared" si="3"/>
        <v>7741</v>
      </c>
      <c r="N29" s="321">
        <v>15000</v>
      </c>
      <c r="O29" s="320">
        <f t="shared" si="1"/>
        <v>22741</v>
      </c>
    </row>
    <row r="30" spans="1:15" ht="17.100000000000001" customHeight="1">
      <c r="A30" s="328"/>
      <c r="B30" s="310" t="s">
        <v>300</v>
      </c>
      <c r="C30" s="316">
        <v>1177</v>
      </c>
      <c r="D30" s="316">
        <v>243</v>
      </c>
      <c r="E30" s="319"/>
      <c r="F30" s="319"/>
      <c r="G30" s="319"/>
      <c r="H30" s="319"/>
      <c r="I30" s="316">
        <v>5</v>
      </c>
      <c r="J30" s="316">
        <v>19</v>
      </c>
      <c r="K30" s="319"/>
      <c r="L30" s="320">
        <f t="shared" si="2"/>
        <v>267</v>
      </c>
      <c r="M30" s="320">
        <f t="shared" si="3"/>
        <v>1444</v>
      </c>
      <c r="N30" s="321"/>
      <c r="O30" s="320">
        <f t="shared" si="1"/>
        <v>1444</v>
      </c>
    </row>
    <row r="31" spans="1:15" ht="17.100000000000001" customHeight="1">
      <c r="A31" s="328"/>
      <c r="B31" s="310" t="s">
        <v>301</v>
      </c>
      <c r="C31" s="316">
        <v>55191</v>
      </c>
      <c r="D31" s="316">
        <v>6662</v>
      </c>
      <c r="E31" s="319"/>
      <c r="F31" s="319"/>
      <c r="G31" s="319"/>
      <c r="H31" s="319"/>
      <c r="I31" s="316">
        <v>2498</v>
      </c>
      <c r="J31" s="316">
        <v>830</v>
      </c>
      <c r="K31" s="319"/>
      <c r="L31" s="320">
        <f t="shared" si="2"/>
        <v>9990</v>
      </c>
      <c r="M31" s="320">
        <f t="shared" si="3"/>
        <v>65181</v>
      </c>
      <c r="N31" s="321"/>
      <c r="O31" s="320">
        <f t="shared" si="1"/>
        <v>65181</v>
      </c>
    </row>
    <row r="32" spans="1:15" ht="17.100000000000001" customHeight="1">
      <c r="A32" s="328"/>
      <c r="B32" s="310" t="s">
        <v>107</v>
      </c>
      <c r="C32" s="316">
        <v>196665</v>
      </c>
      <c r="D32" s="316">
        <v>34123</v>
      </c>
      <c r="E32" s="319"/>
      <c r="F32" s="319"/>
      <c r="G32" s="319"/>
      <c r="H32" s="319"/>
      <c r="I32" s="316">
        <v>572</v>
      </c>
      <c r="J32" s="316">
        <v>10750</v>
      </c>
      <c r="K32" s="319"/>
      <c r="L32" s="320">
        <f t="shared" si="2"/>
        <v>45445</v>
      </c>
      <c r="M32" s="320">
        <f t="shared" si="3"/>
        <v>242110</v>
      </c>
      <c r="N32" s="321">
        <v>28000</v>
      </c>
      <c r="O32" s="320">
        <f t="shared" si="1"/>
        <v>270110</v>
      </c>
    </row>
    <row r="33" spans="1:15" ht="17.100000000000001" customHeight="1">
      <c r="A33" s="328"/>
      <c r="B33" s="310" t="s">
        <v>152</v>
      </c>
      <c r="C33" s="316">
        <v>2871</v>
      </c>
      <c r="D33" s="316">
        <v>1097</v>
      </c>
      <c r="E33" s="319"/>
      <c r="F33" s="319"/>
      <c r="G33" s="319"/>
      <c r="H33" s="319"/>
      <c r="I33" s="316">
        <v>0</v>
      </c>
      <c r="J33" s="316">
        <v>242</v>
      </c>
      <c r="K33" s="319"/>
      <c r="L33" s="320">
        <f t="shared" si="2"/>
        <v>1339</v>
      </c>
      <c r="M33" s="320">
        <f t="shared" si="3"/>
        <v>4210</v>
      </c>
      <c r="N33" s="321"/>
      <c r="O33" s="320">
        <f t="shared" si="1"/>
        <v>4210</v>
      </c>
    </row>
    <row r="34" spans="1:15" ht="17.100000000000001" customHeight="1">
      <c r="A34" s="328"/>
      <c r="B34" s="310" t="s">
        <v>108</v>
      </c>
      <c r="C34" s="316">
        <v>193150</v>
      </c>
      <c r="D34" s="316">
        <v>11995</v>
      </c>
      <c r="E34" s="319"/>
      <c r="F34" s="319"/>
      <c r="G34" s="319"/>
      <c r="H34" s="319"/>
      <c r="I34" s="316">
        <v>1000</v>
      </c>
      <c r="J34" s="316">
        <v>500</v>
      </c>
      <c r="K34" s="319"/>
      <c r="L34" s="320">
        <f t="shared" si="2"/>
        <v>13495</v>
      </c>
      <c r="M34" s="320">
        <f t="shared" si="3"/>
        <v>206645</v>
      </c>
      <c r="N34" s="321"/>
      <c r="O34" s="320">
        <f t="shared" si="1"/>
        <v>206645</v>
      </c>
    </row>
    <row r="35" spans="1:15" ht="17.100000000000001" customHeight="1">
      <c r="A35" s="328"/>
      <c r="B35" s="310" t="s">
        <v>302</v>
      </c>
      <c r="C35" s="316">
        <v>14293</v>
      </c>
      <c r="D35" s="316">
        <v>9587</v>
      </c>
      <c r="E35" s="319"/>
      <c r="F35" s="319"/>
      <c r="G35" s="319"/>
      <c r="H35" s="319"/>
      <c r="I35" s="316">
        <v>178</v>
      </c>
      <c r="J35" s="316">
        <v>500</v>
      </c>
      <c r="K35" s="319"/>
      <c r="L35" s="320">
        <f t="shared" si="2"/>
        <v>10265</v>
      </c>
      <c r="M35" s="320">
        <f t="shared" si="3"/>
        <v>24558</v>
      </c>
      <c r="N35" s="321">
        <v>248200</v>
      </c>
      <c r="O35" s="320">
        <f t="shared" si="1"/>
        <v>272758</v>
      </c>
    </row>
    <row r="36" spans="1:15" ht="17.100000000000001" customHeight="1">
      <c r="A36" s="328"/>
      <c r="B36" s="310" t="s">
        <v>110</v>
      </c>
      <c r="C36" s="316">
        <v>12646</v>
      </c>
      <c r="D36" s="316">
        <v>2647</v>
      </c>
      <c r="E36" s="319"/>
      <c r="F36" s="319"/>
      <c r="G36" s="319"/>
      <c r="H36" s="319"/>
      <c r="I36" s="316">
        <v>1408</v>
      </c>
      <c r="J36" s="316">
        <v>250</v>
      </c>
      <c r="K36" s="319"/>
      <c r="L36" s="320">
        <f t="shared" si="2"/>
        <v>4305</v>
      </c>
      <c r="M36" s="320">
        <f t="shared" si="3"/>
        <v>16951</v>
      </c>
      <c r="N36" s="321"/>
      <c r="O36" s="320">
        <f t="shared" si="1"/>
        <v>16951</v>
      </c>
    </row>
    <row r="37" spans="1:15" ht="17.100000000000001" customHeight="1">
      <c r="A37" s="328"/>
      <c r="B37" s="310" t="s">
        <v>111</v>
      </c>
      <c r="C37" s="316">
        <v>9515</v>
      </c>
      <c r="D37" s="316">
        <v>1037</v>
      </c>
      <c r="E37" s="319"/>
      <c r="F37" s="319"/>
      <c r="G37" s="319"/>
      <c r="H37" s="319"/>
      <c r="I37" s="316">
        <v>13</v>
      </c>
      <c r="J37" s="316">
        <v>250</v>
      </c>
      <c r="K37" s="319"/>
      <c r="L37" s="320">
        <f t="shared" si="2"/>
        <v>1300</v>
      </c>
      <c r="M37" s="320">
        <f t="shared" si="3"/>
        <v>10815</v>
      </c>
      <c r="N37" s="321"/>
      <c r="O37" s="320">
        <f t="shared" si="1"/>
        <v>10815</v>
      </c>
    </row>
    <row r="38" spans="1:15" ht="17.100000000000001" customHeight="1">
      <c r="A38" s="328"/>
      <c r="B38" s="310" t="s">
        <v>112</v>
      </c>
      <c r="C38" s="316">
        <v>35873</v>
      </c>
      <c r="D38" s="316">
        <v>13667</v>
      </c>
      <c r="E38" s="319"/>
      <c r="F38" s="319"/>
      <c r="G38" s="319"/>
      <c r="H38" s="319"/>
      <c r="I38" s="316">
        <v>100688</v>
      </c>
      <c r="J38" s="316">
        <v>3000</v>
      </c>
      <c r="K38" s="319"/>
      <c r="L38" s="320">
        <f t="shared" si="2"/>
        <v>117355</v>
      </c>
      <c r="M38" s="320">
        <f t="shared" si="3"/>
        <v>153228</v>
      </c>
      <c r="N38" s="321">
        <v>50000</v>
      </c>
      <c r="O38" s="320">
        <f t="shared" si="1"/>
        <v>203228</v>
      </c>
    </row>
    <row r="39" spans="1:15" ht="17.100000000000001" customHeight="1">
      <c r="A39" s="328"/>
      <c r="B39" s="310" t="s">
        <v>153</v>
      </c>
      <c r="C39" s="316">
        <v>1326</v>
      </c>
      <c r="D39" s="316">
        <v>520</v>
      </c>
      <c r="E39" s="319"/>
      <c r="F39" s="319"/>
      <c r="G39" s="319"/>
      <c r="H39" s="319"/>
      <c r="I39" s="316">
        <v>25</v>
      </c>
      <c r="J39" s="316">
        <v>140</v>
      </c>
      <c r="K39" s="319"/>
      <c r="L39" s="320">
        <f t="shared" si="2"/>
        <v>685</v>
      </c>
      <c r="M39" s="320">
        <f t="shared" si="3"/>
        <v>2011</v>
      </c>
      <c r="N39" s="321"/>
      <c r="O39" s="320">
        <f t="shared" si="1"/>
        <v>2011</v>
      </c>
    </row>
    <row r="40" spans="1:15" ht="17.100000000000001" customHeight="1">
      <c r="A40" s="62">
        <v>4</v>
      </c>
      <c r="B40" s="310" t="s">
        <v>113</v>
      </c>
      <c r="C40" s="316">
        <v>236179</v>
      </c>
      <c r="D40" s="316">
        <v>130075</v>
      </c>
      <c r="E40" s="319"/>
      <c r="F40" s="319"/>
      <c r="G40" s="319">
        <v>100000</v>
      </c>
      <c r="H40" s="319"/>
      <c r="I40" s="316">
        <v>10000</v>
      </c>
      <c r="J40" s="316">
        <v>58106</v>
      </c>
      <c r="K40" s="319"/>
      <c r="L40" s="320">
        <f t="shared" si="2"/>
        <v>298181</v>
      </c>
      <c r="M40" s="320">
        <f t="shared" si="3"/>
        <v>534360</v>
      </c>
      <c r="N40" s="321">
        <v>70000</v>
      </c>
      <c r="O40" s="320">
        <f t="shared" si="1"/>
        <v>604360</v>
      </c>
    </row>
    <row r="41" spans="1:15" ht="17.100000000000001" customHeight="1">
      <c r="A41" s="57">
        <v>5</v>
      </c>
      <c r="B41" s="312" t="s">
        <v>114</v>
      </c>
      <c r="C41" s="317">
        <f t="shared" ref="C41:K41" si="6">SUM(C42:C43)</f>
        <v>275132</v>
      </c>
      <c r="D41" s="317">
        <f t="shared" si="6"/>
        <v>83061</v>
      </c>
      <c r="E41" s="317">
        <f t="shared" si="6"/>
        <v>1444589</v>
      </c>
      <c r="F41" s="317">
        <f t="shared" si="6"/>
        <v>550000</v>
      </c>
      <c r="G41" s="317">
        <f t="shared" si="6"/>
        <v>1617498</v>
      </c>
      <c r="H41" s="317">
        <f t="shared" si="6"/>
        <v>63300</v>
      </c>
      <c r="I41" s="317">
        <f t="shared" si="6"/>
        <v>9608009</v>
      </c>
      <c r="J41" s="317">
        <f t="shared" si="6"/>
        <v>113388</v>
      </c>
      <c r="K41" s="317">
        <f t="shared" si="6"/>
        <v>7670000</v>
      </c>
      <c r="L41" s="320">
        <f t="shared" si="2"/>
        <v>21149845</v>
      </c>
      <c r="M41" s="320">
        <f t="shared" si="3"/>
        <v>21424977</v>
      </c>
      <c r="N41" s="320">
        <f>SUM(N42:N43)</f>
        <v>1472725</v>
      </c>
      <c r="O41" s="320">
        <f t="shared" si="1"/>
        <v>22897702</v>
      </c>
    </row>
    <row r="42" spans="1:15" ht="17.100000000000001" customHeight="1">
      <c r="A42" s="457"/>
      <c r="B42" s="310" t="s">
        <v>115</v>
      </c>
      <c r="C42" s="316">
        <v>150132</v>
      </c>
      <c r="D42" s="319">
        <v>65029</v>
      </c>
      <c r="E42" s="319"/>
      <c r="F42" s="319"/>
      <c r="G42" s="319">
        <v>98935</v>
      </c>
      <c r="H42" s="319"/>
      <c r="I42" s="319">
        <v>2572</v>
      </c>
      <c r="J42" s="319">
        <v>113388</v>
      </c>
      <c r="K42" s="319"/>
      <c r="L42" s="320">
        <f t="shared" si="2"/>
        <v>279924</v>
      </c>
      <c r="M42" s="320">
        <f t="shared" si="3"/>
        <v>430056</v>
      </c>
      <c r="N42" s="321">
        <v>198000</v>
      </c>
      <c r="O42" s="320">
        <f t="shared" si="1"/>
        <v>628056</v>
      </c>
    </row>
    <row r="43" spans="1:15" ht="17.100000000000001" customHeight="1">
      <c r="A43" s="459"/>
      <c r="B43" s="310" t="s">
        <v>116</v>
      </c>
      <c r="C43" s="316">
        <v>125000</v>
      </c>
      <c r="D43" s="319">
        <v>18032</v>
      </c>
      <c r="E43" s="319">
        <v>1444589</v>
      </c>
      <c r="F43" s="319">
        <v>550000</v>
      </c>
      <c r="G43" s="319">
        <v>1518563</v>
      </c>
      <c r="H43" s="319">
        <v>63300</v>
      </c>
      <c r="I43" s="319">
        <v>9605437</v>
      </c>
      <c r="J43" s="319"/>
      <c r="K43" s="319">
        <v>7670000</v>
      </c>
      <c r="L43" s="320">
        <f t="shared" si="2"/>
        <v>20869921</v>
      </c>
      <c r="M43" s="320">
        <f t="shared" si="3"/>
        <v>20994921</v>
      </c>
      <c r="N43" s="321">
        <v>1274725</v>
      </c>
      <c r="O43" s="320">
        <f t="shared" si="1"/>
        <v>22269646</v>
      </c>
    </row>
    <row r="44" spans="1:15" ht="17.100000000000001" customHeight="1">
      <c r="A44" s="63"/>
      <c r="B44" s="48"/>
      <c r="C44" s="322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4" t="s">
        <v>268</v>
      </c>
    </row>
    <row r="45" spans="1:15" ht="17.100000000000001" customHeight="1">
      <c r="A45" s="67"/>
      <c r="B45" s="49"/>
      <c r="C45" s="323"/>
      <c r="D45" s="323"/>
      <c r="E45" s="323"/>
      <c r="F45" s="323"/>
      <c r="G45" s="323"/>
      <c r="H45" s="323"/>
      <c r="I45" s="323"/>
      <c r="J45" s="323"/>
      <c r="K45" s="323"/>
      <c r="L45" s="246"/>
      <c r="M45" s="246"/>
      <c r="N45" s="246"/>
      <c r="O45" s="246"/>
    </row>
    <row r="46" spans="1:15" ht="17.100000000000001" customHeight="1">
      <c r="A46" s="462" t="s">
        <v>1</v>
      </c>
      <c r="B46" s="481" t="s">
        <v>67</v>
      </c>
      <c r="C46" s="331" t="s">
        <v>68</v>
      </c>
      <c r="D46" s="331" t="s">
        <v>69</v>
      </c>
      <c r="E46" s="474" t="s">
        <v>70</v>
      </c>
      <c r="F46" s="474" t="s">
        <v>71</v>
      </c>
      <c r="G46" s="474" t="s">
        <v>72</v>
      </c>
      <c r="H46" s="331" t="s">
        <v>73</v>
      </c>
      <c r="I46" s="331" t="s">
        <v>74</v>
      </c>
      <c r="J46" s="331" t="s">
        <v>75</v>
      </c>
      <c r="K46" s="331" t="s">
        <v>76</v>
      </c>
      <c r="L46" s="329" t="s">
        <v>77</v>
      </c>
      <c r="M46" s="329" t="s">
        <v>78</v>
      </c>
      <c r="N46" s="329" t="s">
        <v>79</v>
      </c>
      <c r="O46" s="471" t="s">
        <v>80</v>
      </c>
    </row>
    <row r="47" spans="1:15" ht="17.100000000000001" customHeight="1">
      <c r="A47" s="463"/>
      <c r="B47" s="483"/>
      <c r="C47" s="234" t="s">
        <v>81</v>
      </c>
      <c r="D47" s="332" t="s">
        <v>82</v>
      </c>
      <c r="E47" s="475"/>
      <c r="F47" s="475"/>
      <c r="G47" s="475"/>
      <c r="H47" s="332" t="s">
        <v>83</v>
      </c>
      <c r="I47" s="332" t="s">
        <v>84</v>
      </c>
      <c r="J47" s="332" t="s">
        <v>85</v>
      </c>
      <c r="K47" s="332" t="s">
        <v>86</v>
      </c>
      <c r="L47" s="330" t="s">
        <v>87</v>
      </c>
      <c r="M47" s="330" t="s">
        <v>309</v>
      </c>
      <c r="N47" s="330" t="s">
        <v>89</v>
      </c>
      <c r="O47" s="472"/>
    </row>
    <row r="48" spans="1:15" ht="17.100000000000001" customHeight="1">
      <c r="A48" s="62">
        <v>6</v>
      </c>
      <c r="B48" s="310" t="s">
        <v>117</v>
      </c>
      <c r="C48" s="316">
        <v>8490161</v>
      </c>
      <c r="D48" s="316">
        <v>819356</v>
      </c>
      <c r="E48" s="319"/>
      <c r="F48" s="319"/>
      <c r="G48" s="319">
        <v>824</v>
      </c>
      <c r="H48" s="319"/>
      <c r="I48" s="316">
        <v>6353</v>
      </c>
      <c r="J48" s="316">
        <v>252800</v>
      </c>
      <c r="K48" s="319"/>
      <c r="L48" s="320">
        <f t="shared" ref="L48:L84" si="7">D48+E48+F48+G48+H48+I48+J48+K48</f>
        <v>1079333</v>
      </c>
      <c r="M48" s="320">
        <f t="shared" ref="M48:M84" si="8">C48+D48+E48+F48+G48+H48+I48+J48+K48</f>
        <v>9569494</v>
      </c>
      <c r="N48" s="321">
        <v>360000</v>
      </c>
      <c r="O48" s="320">
        <f t="shared" ref="O48:O84" si="9">M48+N48</f>
        <v>9929494</v>
      </c>
    </row>
    <row r="49" spans="1:15" ht="17.100000000000001" customHeight="1">
      <c r="A49" s="62">
        <v>7</v>
      </c>
      <c r="B49" s="310" t="s">
        <v>118</v>
      </c>
      <c r="C49" s="316">
        <v>114745</v>
      </c>
      <c r="D49" s="316">
        <v>22005</v>
      </c>
      <c r="E49" s="319"/>
      <c r="F49" s="319"/>
      <c r="G49" s="319">
        <v>1220</v>
      </c>
      <c r="H49" s="319">
        <v>613384</v>
      </c>
      <c r="I49" s="316">
        <v>156455</v>
      </c>
      <c r="J49" s="316">
        <v>5931</v>
      </c>
      <c r="K49" s="319"/>
      <c r="L49" s="320">
        <f t="shared" si="7"/>
        <v>798995</v>
      </c>
      <c r="M49" s="320">
        <f t="shared" si="8"/>
        <v>913740</v>
      </c>
      <c r="N49" s="321">
        <v>155000</v>
      </c>
      <c r="O49" s="320">
        <f t="shared" si="9"/>
        <v>1068740</v>
      </c>
    </row>
    <row r="50" spans="1:15" ht="17.100000000000001" customHeight="1">
      <c r="A50" s="62">
        <v>8</v>
      </c>
      <c r="B50" s="310" t="s">
        <v>119</v>
      </c>
      <c r="C50" s="316">
        <v>2666776</v>
      </c>
      <c r="D50" s="316">
        <v>2621045</v>
      </c>
      <c r="E50" s="319"/>
      <c r="F50" s="319"/>
      <c r="G50" s="319">
        <v>101898</v>
      </c>
      <c r="H50" s="319"/>
      <c r="I50" s="316">
        <v>61412</v>
      </c>
      <c r="J50" s="316">
        <v>180000</v>
      </c>
      <c r="K50" s="319"/>
      <c r="L50" s="320">
        <f t="shared" si="7"/>
        <v>2964355</v>
      </c>
      <c r="M50" s="320">
        <f t="shared" si="8"/>
        <v>5631131</v>
      </c>
      <c r="N50" s="321">
        <v>1119300</v>
      </c>
      <c r="O50" s="320">
        <f t="shared" si="9"/>
        <v>6750431</v>
      </c>
    </row>
    <row r="51" spans="1:15" ht="17.100000000000001" customHeight="1">
      <c r="A51" s="62">
        <v>9</v>
      </c>
      <c r="B51" s="310" t="s">
        <v>120</v>
      </c>
      <c r="C51" s="316">
        <v>3570224</v>
      </c>
      <c r="D51" s="316">
        <v>1761840</v>
      </c>
      <c r="E51" s="319"/>
      <c r="F51" s="316"/>
      <c r="G51" s="319">
        <v>13</v>
      </c>
      <c r="H51" s="319"/>
      <c r="I51" s="316">
        <v>11846</v>
      </c>
      <c r="J51" s="316">
        <v>0</v>
      </c>
      <c r="K51" s="319"/>
      <c r="L51" s="320">
        <f t="shared" si="7"/>
        <v>1773699</v>
      </c>
      <c r="M51" s="320">
        <f t="shared" si="8"/>
        <v>5343923</v>
      </c>
      <c r="N51" s="321">
        <v>3862933</v>
      </c>
      <c r="O51" s="320">
        <f t="shared" si="9"/>
        <v>9206856</v>
      </c>
    </row>
    <row r="52" spans="1:15" ht="17.100000000000001" customHeight="1">
      <c r="A52" s="62">
        <v>10</v>
      </c>
      <c r="B52" s="310" t="s">
        <v>121</v>
      </c>
      <c r="C52" s="316">
        <v>301165</v>
      </c>
      <c r="D52" s="316">
        <v>200142</v>
      </c>
      <c r="E52" s="319"/>
      <c r="F52" s="319"/>
      <c r="G52" s="319">
        <v>6</v>
      </c>
      <c r="H52" s="319"/>
      <c r="I52" s="316">
        <v>917</v>
      </c>
      <c r="J52" s="316">
        <v>19895</v>
      </c>
      <c r="K52" s="319"/>
      <c r="L52" s="320">
        <f t="shared" si="7"/>
        <v>220960</v>
      </c>
      <c r="M52" s="320">
        <f t="shared" si="8"/>
        <v>522125</v>
      </c>
      <c r="N52" s="321">
        <v>45000</v>
      </c>
      <c r="O52" s="320">
        <f t="shared" si="9"/>
        <v>567125</v>
      </c>
    </row>
    <row r="53" spans="1:15" ht="17.100000000000001" customHeight="1">
      <c r="A53" s="62">
        <v>11</v>
      </c>
      <c r="B53" s="310" t="s">
        <v>122</v>
      </c>
      <c r="C53" s="316">
        <v>7213647</v>
      </c>
      <c r="D53" s="316">
        <v>477321</v>
      </c>
      <c r="E53" s="319"/>
      <c r="F53" s="316"/>
      <c r="G53" s="316">
        <v>5579</v>
      </c>
      <c r="H53" s="319"/>
      <c r="I53" s="316">
        <v>23913</v>
      </c>
      <c r="J53" s="316">
        <v>260000</v>
      </c>
      <c r="K53" s="319"/>
      <c r="L53" s="320">
        <f t="shared" si="7"/>
        <v>766813</v>
      </c>
      <c r="M53" s="320">
        <f t="shared" si="8"/>
        <v>7980460</v>
      </c>
      <c r="N53" s="321">
        <v>830600</v>
      </c>
      <c r="O53" s="320">
        <f t="shared" si="9"/>
        <v>8811060</v>
      </c>
    </row>
    <row r="54" spans="1:15" ht="17.100000000000001" customHeight="1">
      <c r="A54" s="62">
        <v>12</v>
      </c>
      <c r="B54" s="310" t="s">
        <v>123</v>
      </c>
      <c r="C54" s="316">
        <v>53804</v>
      </c>
      <c r="D54" s="316">
        <v>21755</v>
      </c>
      <c r="E54" s="319"/>
      <c r="F54" s="319"/>
      <c r="G54" s="319">
        <v>128</v>
      </c>
      <c r="H54" s="319"/>
      <c r="I54" s="316">
        <v>53617</v>
      </c>
      <c r="J54" s="316">
        <v>4174</v>
      </c>
      <c r="K54" s="319"/>
      <c r="L54" s="320">
        <f t="shared" si="7"/>
        <v>79674</v>
      </c>
      <c r="M54" s="320">
        <f t="shared" si="8"/>
        <v>133478</v>
      </c>
      <c r="N54" s="321">
        <v>400000</v>
      </c>
      <c r="O54" s="320">
        <f t="shared" si="9"/>
        <v>533478</v>
      </c>
    </row>
    <row r="55" spans="1:15" ht="17.100000000000001" customHeight="1">
      <c r="A55" s="62">
        <v>13</v>
      </c>
      <c r="B55" s="310" t="s">
        <v>124</v>
      </c>
      <c r="C55" s="316">
        <v>44419</v>
      </c>
      <c r="D55" s="316">
        <v>11670</v>
      </c>
      <c r="E55" s="319"/>
      <c r="F55" s="319">
        <v>1360000</v>
      </c>
      <c r="G55" s="319">
        <v>440</v>
      </c>
      <c r="H55" s="316">
        <v>4916750</v>
      </c>
      <c r="I55" s="316">
        <v>481</v>
      </c>
      <c r="J55" s="316">
        <v>1126</v>
      </c>
      <c r="K55" s="319"/>
      <c r="L55" s="320">
        <f t="shared" si="7"/>
        <v>6290467</v>
      </c>
      <c r="M55" s="320">
        <f t="shared" si="8"/>
        <v>6334886</v>
      </c>
      <c r="N55" s="321">
        <v>28000</v>
      </c>
      <c r="O55" s="320">
        <f t="shared" si="9"/>
        <v>6362886</v>
      </c>
    </row>
    <row r="56" spans="1:15" ht="17.100000000000001" customHeight="1">
      <c r="A56" s="62">
        <v>14</v>
      </c>
      <c r="B56" s="310" t="s">
        <v>125</v>
      </c>
      <c r="C56" s="316">
        <v>95753</v>
      </c>
      <c r="D56" s="316">
        <v>58521</v>
      </c>
      <c r="E56" s="319"/>
      <c r="F56" s="319"/>
      <c r="G56" s="316">
        <v>23335</v>
      </c>
      <c r="H56" s="319"/>
      <c r="I56" s="316">
        <v>43441</v>
      </c>
      <c r="J56" s="316">
        <v>9185</v>
      </c>
      <c r="K56" s="319"/>
      <c r="L56" s="320">
        <f t="shared" si="7"/>
        <v>134482</v>
      </c>
      <c r="M56" s="320">
        <f t="shared" si="8"/>
        <v>230235</v>
      </c>
      <c r="N56" s="321">
        <v>160000</v>
      </c>
      <c r="O56" s="320">
        <f t="shared" si="9"/>
        <v>390235</v>
      </c>
    </row>
    <row r="57" spans="1:15" ht="17.100000000000001" customHeight="1">
      <c r="A57" s="62">
        <v>15</v>
      </c>
      <c r="B57" s="310" t="s">
        <v>126</v>
      </c>
      <c r="C57" s="316">
        <v>56967</v>
      </c>
      <c r="D57" s="316">
        <v>174528</v>
      </c>
      <c r="E57" s="319"/>
      <c r="F57" s="316"/>
      <c r="G57" s="319">
        <v>473</v>
      </c>
      <c r="H57" s="319"/>
      <c r="I57" s="316">
        <v>670</v>
      </c>
      <c r="J57" s="316">
        <v>1400</v>
      </c>
      <c r="K57" s="319"/>
      <c r="L57" s="320">
        <f t="shared" si="7"/>
        <v>177071</v>
      </c>
      <c r="M57" s="320">
        <f t="shared" si="8"/>
        <v>234038</v>
      </c>
      <c r="N57" s="321">
        <v>1240005</v>
      </c>
      <c r="O57" s="320">
        <f t="shared" si="9"/>
        <v>1474043</v>
      </c>
    </row>
    <row r="58" spans="1:15" ht="17.100000000000001" customHeight="1">
      <c r="A58" s="62">
        <v>16</v>
      </c>
      <c r="B58" s="310" t="s">
        <v>127</v>
      </c>
      <c r="C58" s="316">
        <v>57232</v>
      </c>
      <c r="D58" s="316">
        <v>8888</v>
      </c>
      <c r="E58" s="319"/>
      <c r="F58" s="316"/>
      <c r="G58" s="316">
        <v>867560</v>
      </c>
      <c r="H58" s="316"/>
      <c r="I58" s="316">
        <v>350</v>
      </c>
      <c r="J58" s="316">
        <v>1000</v>
      </c>
      <c r="K58" s="319"/>
      <c r="L58" s="320">
        <f t="shared" si="7"/>
        <v>877798</v>
      </c>
      <c r="M58" s="320">
        <f t="shared" si="8"/>
        <v>935030</v>
      </c>
      <c r="N58" s="321">
        <v>1770900</v>
      </c>
      <c r="O58" s="320">
        <f t="shared" si="9"/>
        <v>2705930</v>
      </c>
    </row>
    <row r="59" spans="1:15" ht="17.100000000000001" customHeight="1">
      <c r="A59" s="62">
        <v>17</v>
      </c>
      <c r="B59" s="310" t="s">
        <v>128</v>
      </c>
      <c r="C59" s="316">
        <v>109686</v>
      </c>
      <c r="D59" s="316">
        <v>23821</v>
      </c>
      <c r="E59" s="319"/>
      <c r="F59" s="319"/>
      <c r="G59" s="319">
        <v>19</v>
      </c>
      <c r="H59" s="319"/>
      <c r="I59" s="316">
        <v>316</v>
      </c>
      <c r="J59" s="316">
        <v>3000</v>
      </c>
      <c r="K59" s="319"/>
      <c r="L59" s="320">
        <f t="shared" si="7"/>
        <v>27156</v>
      </c>
      <c r="M59" s="320">
        <f t="shared" si="8"/>
        <v>136842</v>
      </c>
      <c r="N59" s="321">
        <v>1500000</v>
      </c>
      <c r="O59" s="320">
        <f t="shared" si="9"/>
        <v>1636842</v>
      </c>
    </row>
    <row r="60" spans="1:15" ht="17.100000000000001" customHeight="1">
      <c r="A60" s="62">
        <v>18</v>
      </c>
      <c r="B60" s="310" t="s">
        <v>129</v>
      </c>
      <c r="C60" s="316">
        <v>193747</v>
      </c>
      <c r="D60" s="316">
        <v>16588</v>
      </c>
      <c r="E60" s="319"/>
      <c r="F60" s="316">
        <v>618982</v>
      </c>
      <c r="G60" s="319">
        <v>4671</v>
      </c>
      <c r="H60" s="319"/>
      <c r="I60" s="316">
        <v>2359</v>
      </c>
      <c r="J60" s="316">
        <v>1500</v>
      </c>
      <c r="K60" s="319"/>
      <c r="L60" s="320">
        <f t="shared" si="7"/>
        <v>644100</v>
      </c>
      <c r="M60" s="320">
        <f t="shared" si="8"/>
        <v>837847</v>
      </c>
      <c r="N60" s="321">
        <v>220000</v>
      </c>
      <c r="O60" s="320">
        <f t="shared" si="9"/>
        <v>1057847</v>
      </c>
    </row>
    <row r="61" spans="1:15" ht="17.100000000000001" customHeight="1">
      <c r="A61" s="62">
        <v>19</v>
      </c>
      <c r="B61" s="310" t="s">
        <v>130</v>
      </c>
      <c r="C61" s="316">
        <v>184313</v>
      </c>
      <c r="D61" s="316">
        <v>51955</v>
      </c>
      <c r="E61" s="319"/>
      <c r="F61" s="319"/>
      <c r="G61" s="319">
        <v>28</v>
      </c>
      <c r="H61" s="319"/>
      <c r="I61" s="316">
        <v>121</v>
      </c>
      <c r="J61" s="316">
        <v>331</v>
      </c>
      <c r="K61" s="319"/>
      <c r="L61" s="320">
        <f t="shared" si="7"/>
        <v>52435</v>
      </c>
      <c r="M61" s="320">
        <f t="shared" si="8"/>
        <v>236748</v>
      </c>
      <c r="N61" s="321">
        <v>1100000</v>
      </c>
      <c r="O61" s="320">
        <f t="shared" si="9"/>
        <v>1336748</v>
      </c>
    </row>
    <row r="62" spans="1:15" ht="17.100000000000001" customHeight="1">
      <c r="A62" s="62">
        <v>20</v>
      </c>
      <c r="B62" s="310" t="s">
        <v>131</v>
      </c>
      <c r="C62" s="316">
        <v>43377</v>
      </c>
      <c r="D62" s="316">
        <v>3457727</v>
      </c>
      <c r="E62" s="319"/>
      <c r="F62" s="319"/>
      <c r="G62" s="319">
        <v>8212</v>
      </c>
      <c r="H62" s="319"/>
      <c r="I62" s="316">
        <v>36</v>
      </c>
      <c r="J62" s="316">
        <v>161</v>
      </c>
      <c r="K62" s="319"/>
      <c r="L62" s="320">
        <f t="shared" si="7"/>
        <v>3466136</v>
      </c>
      <c r="M62" s="320">
        <f t="shared" si="8"/>
        <v>3509513</v>
      </c>
      <c r="N62" s="321">
        <v>18000000</v>
      </c>
      <c r="O62" s="320">
        <f t="shared" si="9"/>
        <v>21509513</v>
      </c>
    </row>
    <row r="63" spans="1:15" ht="17.100000000000001" customHeight="1">
      <c r="A63" s="62">
        <v>21</v>
      </c>
      <c r="B63" s="310" t="s">
        <v>154</v>
      </c>
      <c r="C63" s="316">
        <v>41545</v>
      </c>
      <c r="D63" s="316">
        <v>17497</v>
      </c>
      <c r="E63" s="319"/>
      <c r="F63" s="319"/>
      <c r="G63" s="319">
        <v>1889</v>
      </c>
      <c r="H63" s="319"/>
      <c r="I63" s="316">
        <v>627</v>
      </c>
      <c r="J63" s="316">
        <v>3500</v>
      </c>
      <c r="K63" s="319"/>
      <c r="L63" s="320">
        <f t="shared" si="7"/>
        <v>23513</v>
      </c>
      <c r="M63" s="320">
        <f t="shared" si="8"/>
        <v>65058</v>
      </c>
      <c r="N63" s="321">
        <v>11000</v>
      </c>
      <c r="O63" s="320">
        <f t="shared" si="9"/>
        <v>76058</v>
      </c>
    </row>
    <row r="64" spans="1:15" ht="17.100000000000001" customHeight="1">
      <c r="A64" s="62">
        <v>22</v>
      </c>
      <c r="B64" s="310" t="s">
        <v>133</v>
      </c>
      <c r="C64" s="316">
        <v>46315</v>
      </c>
      <c r="D64" s="316">
        <v>14896</v>
      </c>
      <c r="E64" s="319"/>
      <c r="F64" s="316"/>
      <c r="G64" s="319">
        <v>578</v>
      </c>
      <c r="H64" s="319"/>
      <c r="I64" s="316">
        <v>47</v>
      </c>
      <c r="J64" s="316">
        <v>2487</v>
      </c>
      <c r="K64" s="319"/>
      <c r="L64" s="320">
        <f t="shared" si="7"/>
        <v>18008</v>
      </c>
      <c r="M64" s="320">
        <f t="shared" si="8"/>
        <v>64323</v>
      </c>
      <c r="N64" s="321">
        <v>1000000</v>
      </c>
      <c r="O64" s="320">
        <f t="shared" si="9"/>
        <v>1064323</v>
      </c>
    </row>
    <row r="65" spans="1:15" ht="17.100000000000001" customHeight="1">
      <c r="A65" s="62">
        <v>23</v>
      </c>
      <c r="B65" s="310" t="s">
        <v>134</v>
      </c>
      <c r="C65" s="316">
        <v>2359519</v>
      </c>
      <c r="D65" s="316">
        <v>247201</v>
      </c>
      <c r="E65" s="319"/>
      <c r="F65" s="316"/>
      <c r="G65" s="319">
        <v>762</v>
      </c>
      <c r="H65" s="319"/>
      <c r="I65" s="316">
        <v>16579</v>
      </c>
      <c r="J65" s="316">
        <v>182000</v>
      </c>
      <c r="K65" s="319"/>
      <c r="L65" s="320">
        <f t="shared" si="7"/>
        <v>446542</v>
      </c>
      <c r="M65" s="320">
        <f t="shared" si="8"/>
        <v>2806061</v>
      </c>
      <c r="N65" s="321">
        <v>800000</v>
      </c>
      <c r="O65" s="320">
        <f t="shared" si="9"/>
        <v>3606061</v>
      </c>
    </row>
    <row r="66" spans="1:15" ht="17.100000000000001" customHeight="1">
      <c r="A66" s="62">
        <v>24</v>
      </c>
      <c r="B66" s="310" t="s">
        <v>135</v>
      </c>
      <c r="C66" s="316">
        <v>57262</v>
      </c>
      <c r="D66" s="316">
        <v>1788790</v>
      </c>
      <c r="E66" s="319"/>
      <c r="F66" s="316"/>
      <c r="G66" s="319">
        <v>9</v>
      </c>
      <c r="H66" s="319"/>
      <c r="I66" s="316">
        <v>59</v>
      </c>
      <c r="J66" s="316">
        <v>378</v>
      </c>
      <c r="K66" s="319"/>
      <c r="L66" s="320">
        <f t="shared" si="7"/>
        <v>1789236</v>
      </c>
      <c r="M66" s="320">
        <f t="shared" si="8"/>
        <v>1846498</v>
      </c>
      <c r="N66" s="321">
        <v>6100000</v>
      </c>
      <c r="O66" s="320">
        <f t="shared" si="9"/>
        <v>7946498</v>
      </c>
    </row>
    <row r="67" spans="1:15" ht="17.100000000000001" customHeight="1">
      <c r="A67" s="62">
        <v>25</v>
      </c>
      <c r="B67" s="310" t="s">
        <v>136</v>
      </c>
      <c r="C67" s="316">
        <v>143445</v>
      </c>
      <c r="D67" s="316">
        <v>26085</v>
      </c>
      <c r="E67" s="319"/>
      <c r="F67" s="319"/>
      <c r="G67" s="319">
        <v>1655</v>
      </c>
      <c r="H67" s="319"/>
      <c r="I67" s="316">
        <v>1223</v>
      </c>
      <c r="J67" s="316">
        <v>17125</v>
      </c>
      <c r="K67" s="319"/>
      <c r="L67" s="320">
        <f t="shared" si="7"/>
        <v>46088</v>
      </c>
      <c r="M67" s="320">
        <f t="shared" si="8"/>
        <v>189533</v>
      </c>
      <c r="N67" s="321">
        <v>40000</v>
      </c>
      <c r="O67" s="320">
        <f t="shared" si="9"/>
        <v>229533</v>
      </c>
    </row>
    <row r="68" spans="1:15" ht="17.100000000000001" customHeight="1">
      <c r="A68" s="62">
        <v>26</v>
      </c>
      <c r="B68" s="310" t="s">
        <v>137</v>
      </c>
      <c r="C68" s="316">
        <v>10830</v>
      </c>
      <c r="D68" s="316">
        <v>3345</v>
      </c>
      <c r="E68" s="319"/>
      <c r="F68" s="316"/>
      <c r="G68" s="316">
        <v>567</v>
      </c>
      <c r="H68" s="319"/>
      <c r="I68" s="316">
        <v>72</v>
      </c>
      <c r="J68" s="316">
        <v>223</v>
      </c>
      <c r="K68" s="319"/>
      <c r="L68" s="320">
        <f t="shared" si="7"/>
        <v>4207</v>
      </c>
      <c r="M68" s="320">
        <f t="shared" si="8"/>
        <v>15037</v>
      </c>
      <c r="N68" s="321">
        <v>150000</v>
      </c>
      <c r="O68" s="320">
        <f t="shared" si="9"/>
        <v>165037</v>
      </c>
    </row>
    <row r="69" spans="1:15" ht="17.100000000000001" customHeight="1">
      <c r="A69" s="70">
        <v>27</v>
      </c>
      <c r="B69" s="311" t="s">
        <v>138</v>
      </c>
      <c r="C69" s="316">
        <v>29027</v>
      </c>
      <c r="D69" s="316">
        <v>33548</v>
      </c>
      <c r="E69" s="319"/>
      <c r="F69" s="319"/>
      <c r="G69" s="319">
        <v>2227</v>
      </c>
      <c r="H69" s="319"/>
      <c r="I69" s="316">
        <v>60</v>
      </c>
      <c r="J69" s="316">
        <v>938</v>
      </c>
      <c r="K69" s="319"/>
      <c r="L69" s="320">
        <f t="shared" si="7"/>
        <v>36773</v>
      </c>
      <c r="M69" s="320">
        <f t="shared" si="8"/>
        <v>65800</v>
      </c>
      <c r="N69" s="321">
        <v>9000</v>
      </c>
      <c r="O69" s="320">
        <f t="shared" si="9"/>
        <v>74800</v>
      </c>
    </row>
    <row r="70" spans="1:15" ht="17.100000000000001" customHeight="1">
      <c r="A70" s="70">
        <v>28</v>
      </c>
      <c r="B70" s="311" t="s">
        <v>139</v>
      </c>
      <c r="C70" s="316">
        <v>12098</v>
      </c>
      <c r="D70" s="316">
        <v>4826</v>
      </c>
      <c r="E70" s="319"/>
      <c r="F70" s="319"/>
      <c r="G70" s="319"/>
      <c r="H70" s="316">
        <v>200000</v>
      </c>
      <c r="I70" s="316">
        <v>136</v>
      </c>
      <c r="J70" s="316">
        <v>1000</v>
      </c>
      <c r="K70" s="319"/>
      <c r="L70" s="320">
        <f t="shared" si="7"/>
        <v>205962</v>
      </c>
      <c r="M70" s="320">
        <f t="shared" si="8"/>
        <v>218060</v>
      </c>
      <c r="N70" s="321">
        <v>20000</v>
      </c>
      <c r="O70" s="320">
        <f t="shared" si="9"/>
        <v>238060</v>
      </c>
    </row>
    <row r="71" spans="1:15" ht="17.100000000000001" customHeight="1">
      <c r="A71" s="70">
        <v>29</v>
      </c>
      <c r="B71" s="311" t="s">
        <v>140</v>
      </c>
      <c r="C71" s="316">
        <v>10926</v>
      </c>
      <c r="D71" s="316">
        <v>12035</v>
      </c>
      <c r="E71" s="319"/>
      <c r="F71" s="319"/>
      <c r="G71" s="319"/>
      <c r="H71" s="319"/>
      <c r="I71" s="316">
        <v>439</v>
      </c>
      <c r="J71" s="316">
        <v>5489</v>
      </c>
      <c r="K71" s="319"/>
      <c r="L71" s="320">
        <f t="shared" si="7"/>
        <v>17963</v>
      </c>
      <c r="M71" s="320">
        <f t="shared" si="8"/>
        <v>28889</v>
      </c>
      <c r="N71" s="321">
        <v>3500</v>
      </c>
      <c r="O71" s="320">
        <f t="shared" si="9"/>
        <v>32389</v>
      </c>
    </row>
    <row r="72" spans="1:15" ht="17.100000000000001" customHeight="1">
      <c r="A72" s="70">
        <v>30</v>
      </c>
      <c r="B72" s="311" t="s">
        <v>141</v>
      </c>
      <c r="C72" s="316">
        <v>5286244</v>
      </c>
      <c r="D72" s="319">
        <v>942320</v>
      </c>
      <c r="E72" s="319"/>
      <c r="F72" s="319">
        <v>220352</v>
      </c>
      <c r="G72" s="319">
        <v>219419</v>
      </c>
      <c r="H72" s="319">
        <v>481701</v>
      </c>
      <c r="I72" s="319">
        <v>205863</v>
      </c>
      <c r="J72" s="319">
        <v>346089</v>
      </c>
      <c r="K72" s="319">
        <v>1303900</v>
      </c>
      <c r="L72" s="320">
        <f t="shared" si="7"/>
        <v>3719644</v>
      </c>
      <c r="M72" s="320">
        <f t="shared" si="8"/>
        <v>9005888</v>
      </c>
      <c r="N72" s="321">
        <v>5400847</v>
      </c>
      <c r="O72" s="320">
        <f t="shared" si="9"/>
        <v>14406735</v>
      </c>
    </row>
    <row r="73" spans="1:15" ht="17.100000000000001" customHeight="1">
      <c r="A73" s="57">
        <v>31</v>
      </c>
      <c r="B73" s="312" t="s">
        <v>142</v>
      </c>
      <c r="C73" s="317">
        <f t="shared" ref="C73:K73" si="10">SUM(C74:C82)</f>
        <v>489463</v>
      </c>
      <c r="D73" s="317">
        <f>SUM(D74:D82)</f>
        <v>538270</v>
      </c>
      <c r="E73" s="317">
        <f t="shared" si="10"/>
        <v>0</v>
      </c>
      <c r="F73" s="317">
        <f t="shared" si="10"/>
        <v>0</v>
      </c>
      <c r="G73" s="317">
        <f t="shared" si="10"/>
        <v>0</v>
      </c>
      <c r="H73" s="317">
        <f t="shared" si="10"/>
        <v>0</v>
      </c>
      <c r="I73" s="317">
        <f t="shared" si="10"/>
        <v>117399</v>
      </c>
      <c r="J73" s="317">
        <f t="shared" si="10"/>
        <v>27963</v>
      </c>
      <c r="K73" s="317">
        <f t="shared" si="10"/>
        <v>0</v>
      </c>
      <c r="L73" s="320">
        <f t="shared" si="7"/>
        <v>683632</v>
      </c>
      <c r="M73" s="320">
        <f>C73+D73+E73+F73+G73+H73+I73+J73+K73</f>
        <v>1173095</v>
      </c>
      <c r="N73" s="317">
        <f t="shared" ref="N73" si="11">SUM(N74:N82)</f>
        <v>8140607</v>
      </c>
      <c r="O73" s="320">
        <f t="shared" si="9"/>
        <v>9313702</v>
      </c>
    </row>
    <row r="74" spans="1:15" ht="17.100000000000001" customHeight="1">
      <c r="A74" s="457"/>
      <c r="B74" s="311" t="s">
        <v>143</v>
      </c>
      <c r="C74" s="318">
        <v>165746</v>
      </c>
      <c r="D74" s="319">
        <v>38657</v>
      </c>
      <c r="E74" s="319"/>
      <c r="F74" s="319"/>
      <c r="G74" s="319"/>
      <c r="H74" s="319"/>
      <c r="I74" s="319">
        <v>437</v>
      </c>
      <c r="J74" s="319">
        <v>7500</v>
      </c>
      <c r="K74" s="319"/>
      <c r="L74" s="320">
        <f t="shared" si="7"/>
        <v>46594</v>
      </c>
      <c r="M74" s="320">
        <f t="shared" si="8"/>
        <v>212340</v>
      </c>
      <c r="N74" s="321"/>
      <c r="O74" s="320">
        <f t="shared" si="9"/>
        <v>212340</v>
      </c>
    </row>
    <row r="75" spans="1:15" ht="17.100000000000001" customHeight="1">
      <c r="A75" s="458"/>
      <c r="B75" s="311" t="s">
        <v>144</v>
      </c>
      <c r="C75" s="318">
        <v>127207</v>
      </c>
      <c r="D75" s="319">
        <v>289626</v>
      </c>
      <c r="E75" s="319"/>
      <c r="F75" s="319"/>
      <c r="G75" s="319"/>
      <c r="H75" s="319"/>
      <c r="I75" s="319">
        <v>114933</v>
      </c>
      <c r="J75" s="319">
        <v>15000</v>
      </c>
      <c r="K75" s="319"/>
      <c r="L75" s="320">
        <f t="shared" si="7"/>
        <v>419559</v>
      </c>
      <c r="M75" s="320">
        <f t="shared" si="8"/>
        <v>546766</v>
      </c>
      <c r="N75" s="321">
        <v>8126607</v>
      </c>
      <c r="O75" s="320">
        <f t="shared" si="9"/>
        <v>8673373</v>
      </c>
    </row>
    <row r="76" spans="1:15" ht="17.100000000000001" customHeight="1">
      <c r="A76" s="458"/>
      <c r="B76" s="311" t="s">
        <v>145</v>
      </c>
      <c r="C76" s="318">
        <v>11793</v>
      </c>
      <c r="D76" s="319">
        <v>14103</v>
      </c>
      <c r="E76" s="319"/>
      <c r="F76" s="319"/>
      <c r="G76" s="319"/>
      <c r="H76" s="319"/>
      <c r="I76" s="319">
        <v>1941</v>
      </c>
      <c r="J76" s="319">
        <v>1500</v>
      </c>
      <c r="K76" s="319"/>
      <c r="L76" s="320">
        <f t="shared" si="7"/>
        <v>17544</v>
      </c>
      <c r="M76" s="320">
        <f t="shared" si="8"/>
        <v>29337</v>
      </c>
      <c r="N76" s="321"/>
      <c r="O76" s="320">
        <f t="shared" si="9"/>
        <v>29337</v>
      </c>
    </row>
    <row r="77" spans="1:15" ht="17.100000000000001" customHeight="1">
      <c r="A77" s="458"/>
      <c r="B77" s="311" t="s">
        <v>146</v>
      </c>
      <c r="C77" s="316">
        <v>2253</v>
      </c>
      <c r="D77" s="316">
        <v>1246</v>
      </c>
      <c r="E77" s="319"/>
      <c r="F77" s="319"/>
      <c r="G77" s="319"/>
      <c r="H77" s="319"/>
      <c r="I77" s="316">
        <v>25</v>
      </c>
      <c r="J77" s="316">
        <v>1000</v>
      </c>
      <c r="K77" s="319"/>
      <c r="L77" s="320">
        <f t="shared" si="7"/>
        <v>2271</v>
      </c>
      <c r="M77" s="320">
        <f t="shared" si="8"/>
        <v>4524</v>
      </c>
      <c r="N77" s="321">
        <v>9000</v>
      </c>
      <c r="O77" s="320">
        <f t="shared" si="9"/>
        <v>13524</v>
      </c>
    </row>
    <row r="78" spans="1:15" ht="17.100000000000001" customHeight="1">
      <c r="A78" s="458"/>
      <c r="B78" s="311" t="s">
        <v>147</v>
      </c>
      <c r="C78" s="316">
        <v>176626</v>
      </c>
      <c r="D78" s="316">
        <v>191713</v>
      </c>
      <c r="E78" s="319"/>
      <c r="F78" s="319"/>
      <c r="G78" s="319"/>
      <c r="H78" s="319"/>
      <c r="I78" s="316">
        <v>10</v>
      </c>
      <c r="J78" s="316">
        <v>2000</v>
      </c>
      <c r="K78" s="319"/>
      <c r="L78" s="320">
        <f t="shared" si="7"/>
        <v>193723</v>
      </c>
      <c r="M78" s="320">
        <f t="shared" si="8"/>
        <v>370349</v>
      </c>
      <c r="N78" s="321">
        <v>5000</v>
      </c>
      <c r="O78" s="320">
        <f t="shared" si="9"/>
        <v>375349</v>
      </c>
    </row>
    <row r="79" spans="1:15" ht="17.100000000000001" customHeight="1">
      <c r="A79" s="458"/>
      <c r="B79" s="311" t="s">
        <v>263</v>
      </c>
      <c r="C79" s="316">
        <v>1320</v>
      </c>
      <c r="D79" s="316">
        <v>394</v>
      </c>
      <c r="E79" s="319"/>
      <c r="F79" s="319"/>
      <c r="G79" s="319"/>
      <c r="H79" s="319"/>
      <c r="I79" s="316">
        <v>23</v>
      </c>
      <c r="J79" s="316">
        <v>113</v>
      </c>
      <c r="K79" s="319"/>
      <c r="L79" s="320">
        <f t="shared" si="7"/>
        <v>530</v>
      </c>
      <c r="M79" s="320">
        <f t="shared" si="8"/>
        <v>1850</v>
      </c>
      <c r="N79" s="321"/>
      <c r="O79" s="320">
        <f t="shared" si="9"/>
        <v>1850</v>
      </c>
    </row>
    <row r="80" spans="1:15" ht="17.100000000000001" customHeight="1">
      <c r="A80" s="458"/>
      <c r="B80" s="311" t="s">
        <v>264</v>
      </c>
      <c r="C80" s="316">
        <v>1406</v>
      </c>
      <c r="D80" s="316">
        <v>599</v>
      </c>
      <c r="E80" s="319"/>
      <c r="F80" s="319"/>
      <c r="G80" s="319"/>
      <c r="H80" s="319"/>
      <c r="I80" s="316">
        <v>10</v>
      </c>
      <c r="J80" s="316">
        <v>250</v>
      </c>
      <c r="K80" s="319"/>
      <c r="L80" s="320">
        <f t="shared" si="7"/>
        <v>859</v>
      </c>
      <c r="M80" s="320">
        <f t="shared" si="8"/>
        <v>2265</v>
      </c>
      <c r="N80" s="321"/>
      <c r="O80" s="320">
        <f t="shared" si="9"/>
        <v>2265</v>
      </c>
    </row>
    <row r="81" spans="1:16" ht="17.100000000000001" customHeight="1">
      <c r="A81" s="458"/>
      <c r="B81" s="311" t="s">
        <v>254</v>
      </c>
      <c r="C81" s="316">
        <v>1935</v>
      </c>
      <c r="D81" s="316">
        <v>653</v>
      </c>
      <c r="E81" s="319"/>
      <c r="F81" s="319"/>
      <c r="G81" s="319"/>
      <c r="H81" s="319"/>
      <c r="I81" s="316">
        <v>10</v>
      </c>
      <c r="J81" s="316">
        <v>230</v>
      </c>
      <c r="K81" s="319"/>
      <c r="L81" s="320">
        <f t="shared" si="7"/>
        <v>893</v>
      </c>
      <c r="M81" s="320">
        <f t="shared" si="8"/>
        <v>2828</v>
      </c>
      <c r="N81" s="321"/>
      <c r="O81" s="320">
        <f t="shared" si="9"/>
        <v>2828</v>
      </c>
    </row>
    <row r="82" spans="1:16" ht="17.100000000000001" customHeight="1">
      <c r="A82" s="459"/>
      <c r="B82" s="311" t="s">
        <v>265</v>
      </c>
      <c r="C82" s="316">
        <v>1177</v>
      </c>
      <c r="D82" s="316">
        <v>1279</v>
      </c>
      <c r="E82" s="319"/>
      <c r="F82" s="319"/>
      <c r="G82" s="319"/>
      <c r="H82" s="319"/>
      <c r="I82" s="316">
        <v>10</v>
      </c>
      <c r="J82" s="316">
        <v>370</v>
      </c>
      <c r="K82" s="319"/>
      <c r="L82" s="320">
        <f t="shared" si="7"/>
        <v>1659</v>
      </c>
      <c r="M82" s="320">
        <f t="shared" si="8"/>
        <v>2836</v>
      </c>
      <c r="N82" s="321"/>
      <c r="O82" s="320">
        <f t="shared" si="9"/>
        <v>2836</v>
      </c>
    </row>
    <row r="83" spans="1:16" ht="17.100000000000001" customHeight="1">
      <c r="A83" s="62">
        <v>32</v>
      </c>
      <c r="B83" s="311" t="s">
        <v>149</v>
      </c>
      <c r="C83" s="316">
        <v>274312</v>
      </c>
      <c r="D83" s="316">
        <v>43744</v>
      </c>
      <c r="E83" s="319"/>
      <c r="F83" s="319"/>
      <c r="G83" s="319"/>
      <c r="H83" s="319"/>
      <c r="I83" s="316">
        <v>193</v>
      </c>
      <c r="J83" s="316">
        <v>623</v>
      </c>
      <c r="K83" s="316">
        <v>37446</v>
      </c>
      <c r="L83" s="320">
        <f t="shared" si="7"/>
        <v>82006</v>
      </c>
      <c r="M83" s="320">
        <f t="shared" si="8"/>
        <v>356318</v>
      </c>
      <c r="N83" s="321">
        <v>14000</v>
      </c>
      <c r="O83" s="320">
        <f t="shared" si="9"/>
        <v>370318</v>
      </c>
    </row>
    <row r="84" spans="1:16" ht="17.100000000000001" customHeight="1">
      <c r="A84" s="62">
        <v>33</v>
      </c>
      <c r="B84" s="313" t="s">
        <v>285</v>
      </c>
      <c r="C84" s="316">
        <v>25159</v>
      </c>
      <c r="D84" s="316">
        <v>6580</v>
      </c>
      <c r="E84" s="319"/>
      <c r="F84" s="319"/>
      <c r="G84" s="319">
        <v>22024</v>
      </c>
      <c r="H84" s="319"/>
      <c r="I84" s="316">
        <v>663</v>
      </c>
      <c r="J84" s="316">
        <v>1000</v>
      </c>
      <c r="K84" s="316"/>
      <c r="L84" s="320">
        <f t="shared" si="7"/>
        <v>30267</v>
      </c>
      <c r="M84" s="320">
        <f t="shared" si="8"/>
        <v>55426</v>
      </c>
      <c r="N84" s="319">
        <v>10000</v>
      </c>
      <c r="O84" s="320">
        <f t="shared" si="9"/>
        <v>65426</v>
      </c>
    </row>
    <row r="85" spans="1:16" ht="17.100000000000001" customHeight="1">
      <c r="A85" s="460" t="s">
        <v>150</v>
      </c>
      <c r="B85" s="461"/>
      <c r="C85" s="317">
        <f t="shared" ref="C85:O85" si="12">C6+C14+C17+C40+C41+C48+C49+C50+C51+C52+C53+C54+C55+C56+C57+C58+C59+C60+C61+C62+C63+C64+C65+C66+C67+C68+C69+C70+C71+C72+C73+C83+C84</f>
        <v>33830281</v>
      </c>
      <c r="D85" s="317">
        <f t="shared" si="12"/>
        <v>14075193</v>
      </c>
      <c r="E85" s="317">
        <f t="shared" si="12"/>
        <v>1444589</v>
      </c>
      <c r="F85" s="317">
        <f t="shared" si="12"/>
        <v>2749334</v>
      </c>
      <c r="G85" s="317">
        <f t="shared" si="12"/>
        <v>3155369</v>
      </c>
      <c r="H85" s="317">
        <f t="shared" si="12"/>
        <v>6779520</v>
      </c>
      <c r="I85" s="317">
        <f t="shared" si="12"/>
        <v>10712903</v>
      </c>
      <c r="J85" s="317">
        <f t="shared" si="12"/>
        <v>1557471</v>
      </c>
      <c r="K85" s="317">
        <f t="shared" si="12"/>
        <v>9011346</v>
      </c>
      <c r="L85" s="317">
        <f t="shared" si="12"/>
        <v>49485725</v>
      </c>
      <c r="M85" s="317">
        <f t="shared" si="12"/>
        <v>83316006</v>
      </c>
      <c r="N85" s="317">
        <f t="shared" si="12"/>
        <v>55108602</v>
      </c>
      <c r="O85" s="320">
        <f t="shared" si="12"/>
        <v>138424608</v>
      </c>
      <c r="P85" s="51"/>
    </row>
    <row r="86" spans="1:16" ht="17.100000000000001" customHeight="1">
      <c r="A86" s="53"/>
      <c r="B86" s="283"/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4" t="s">
        <v>314</v>
      </c>
    </row>
    <row r="88" spans="1:16" ht="17.100000000000001" customHeight="1">
      <c r="O88" s="250"/>
    </row>
    <row r="94" spans="1:16" ht="17.100000000000001" customHeight="1">
      <c r="O94" s="250"/>
    </row>
  </sheetData>
  <sheetProtection password="CC06" sheet="1" objects="1" scenarios="1"/>
  <mergeCells count="20">
    <mergeCell ref="A85:B85"/>
    <mergeCell ref="E46:E47"/>
    <mergeCell ref="F46:F47"/>
    <mergeCell ref="G46:G47"/>
    <mergeCell ref="O46:O47"/>
    <mergeCell ref="A74:A82"/>
    <mergeCell ref="A42:A43"/>
    <mergeCell ref="A46:A47"/>
    <mergeCell ref="B46:B47"/>
    <mergeCell ref="A2:O2"/>
    <mergeCell ref="N3:O3"/>
    <mergeCell ref="E4:E5"/>
    <mergeCell ref="F4:F5"/>
    <mergeCell ref="G4:G5"/>
    <mergeCell ref="O4:O5"/>
    <mergeCell ref="A1:B1"/>
    <mergeCell ref="A4:A5"/>
    <mergeCell ref="B4:B5"/>
    <mergeCell ref="A18:A27"/>
    <mergeCell ref="A7:A13"/>
  </mergeCells>
  <pageMargins left="0.17" right="0.18" top="0.34" bottom="0.32" header="0.31496062992125984" footer="0.31496062992125984"/>
  <pageSetup paperSize="9" scale="74" orientation="landscape" r:id="rId1"/>
  <rowBreaks count="1" manualBreakCount="1">
    <brk id="44" max="16383" man="1"/>
  </rowBreaks>
</worksheet>
</file>

<file path=xl/worksheets/sheet8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P571"/>
  <sheetViews>
    <sheetView rightToLeft="1" view="pageBreakPreview" topLeftCell="A52" zoomScale="60" workbookViewId="0">
      <selection activeCell="A52" sqref="A1:XFD1048576"/>
    </sheetView>
  </sheetViews>
  <sheetFormatPr defaultRowHeight="20.25"/>
  <cols>
    <col min="1" max="1" width="4.875" style="176" customWidth="1"/>
    <col min="2" max="2" width="42" style="177" customWidth="1"/>
    <col min="3" max="3" width="9.875" style="165" customWidth="1"/>
    <col min="4" max="4" width="8.875" style="165" customWidth="1"/>
    <col min="5" max="5" width="11.5" style="165" customWidth="1"/>
    <col min="6" max="6" width="9.75" style="165" customWidth="1"/>
    <col min="7" max="7" width="11.375" style="165" customWidth="1"/>
    <col min="8" max="8" width="11.625" style="165" customWidth="1"/>
    <col min="9" max="9" width="12.375" style="165" customWidth="1"/>
    <col min="10" max="10" width="10.625" style="165" customWidth="1"/>
    <col min="11" max="11" width="12.75" style="165" customWidth="1"/>
    <col min="12" max="12" width="12.375" style="165" customWidth="1"/>
    <col min="13" max="13" width="13.625" style="165" customWidth="1"/>
    <col min="14" max="14" width="12.75" style="165" customWidth="1"/>
    <col min="15" max="15" width="16" style="165" customWidth="1"/>
    <col min="16" max="16" width="9" style="165"/>
    <col min="17" max="17" width="10.125" style="165" bestFit="1" customWidth="1"/>
    <col min="18" max="16384" width="9" style="165"/>
  </cols>
  <sheetData>
    <row r="1" spans="1:15" ht="23.25">
      <c r="A1" s="164"/>
      <c r="B1" s="486" t="s">
        <v>316</v>
      </c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</row>
    <row r="2" spans="1:15">
      <c r="A2" s="164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</row>
    <row r="3" spans="1:15">
      <c r="A3" s="326" t="s">
        <v>1</v>
      </c>
      <c r="B3" s="487" t="s">
        <v>250</v>
      </c>
      <c r="C3" s="163" t="s">
        <v>50</v>
      </c>
      <c r="D3" s="163" t="s">
        <v>51</v>
      </c>
      <c r="E3" s="163" t="s">
        <v>52</v>
      </c>
      <c r="F3" s="163" t="s">
        <v>53</v>
      </c>
      <c r="G3" s="163" t="s">
        <v>54</v>
      </c>
      <c r="H3" s="163" t="s">
        <v>55</v>
      </c>
      <c r="I3" s="163" t="s">
        <v>56</v>
      </c>
      <c r="J3" s="163" t="s">
        <v>57</v>
      </c>
      <c r="K3" s="163" t="s">
        <v>58</v>
      </c>
      <c r="L3" s="163" t="s">
        <v>59</v>
      </c>
      <c r="M3" s="163" t="s">
        <v>60</v>
      </c>
      <c r="N3" s="163" t="s">
        <v>61</v>
      </c>
      <c r="O3" s="163" t="s">
        <v>62</v>
      </c>
    </row>
    <row r="4" spans="1:15">
      <c r="A4" s="327"/>
      <c r="B4" s="488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1:15">
      <c r="A5" s="82">
        <v>1</v>
      </c>
      <c r="B5" s="83" t="s">
        <v>90</v>
      </c>
      <c r="C5" s="166">
        <f>SUM(C6:C12)</f>
        <v>18</v>
      </c>
      <c r="D5" s="166">
        <f>SUM(D6:D12)</f>
        <v>53</v>
      </c>
      <c r="E5" s="166">
        <f t="shared" ref="E5:O5" si="0">SUM(E6:E12)</f>
        <v>95</v>
      </c>
      <c r="F5" s="166">
        <f t="shared" si="0"/>
        <v>198</v>
      </c>
      <c r="G5" s="166">
        <f t="shared" si="0"/>
        <v>395</v>
      </c>
      <c r="H5" s="166">
        <f t="shared" si="0"/>
        <v>463</v>
      </c>
      <c r="I5" s="166">
        <f t="shared" si="0"/>
        <v>1313</v>
      </c>
      <c r="J5" s="166">
        <f t="shared" si="0"/>
        <v>1990</v>
      </c>
      <c r="K5" s="166">
        <f t="shared" si="0"/>
        <v>3795</v>
      </c>
      <c r="L5" s="166">
        <f t="shared" si="0"/>
        <v>700</v>
      </c>
      <c r="M5" s="166">
        <f t="shared" si="0"/>
        <v>634</v>
      </c>
      <c r="N5" s="166">
        <f t="shared" si="0"/>
        <v>653</v>
      </c>
      <c r="O5" s="166">
        <f t="shared" si="0"/>
        <v>10307</v>
      </c>
    </row>
    <row r="6" spans="1:15">
      <c r="A6" s="489"/>
      <c r="B6" s="85" t="s">
        <v>257</v>
      </c>
      <c r="C6" s="143">
        <v>10</v>
      </c>
      <c r="D6" s="143">
        <v>9</v>
      </c>
      <c r="E6" s="143">
        <v>27</v>
      </c>
      <c r="F6" s="143">
        <v>27</v>
      </c>
      <c r="G6" s="143">
        <v>50</v>
      </c>
      <c r="H6" s="143">
        <v>72</v>
      </c>
      <c r="I6" s="143">
        <v>132</v>
      </c>
      <c r="J6" s="143">
        <v>282</v>
      </c>
      <c r="K6" s="143">
        <v>909</v>
      </c>
      <c r="L6" s="143">
        <v>146</v>
      </c>
      <c r="M6" s="144">
        <v>84</v>
      </c>
      <c r="N6" s="144">
        <v>59</v>
      </c>
      <c r="O6" s="166">
        <f t="shared" ref="O6:O39" si="1">SUM(C6:N6)</f>
        <v>1807</v>
      </c>
    </row>
    <row r="7" spans="1:15">
      <c r="A7" s="490"/>
      <c r="B7" s="85" t="s">
        <v>92</v>
      </c>
      <c r="C7" s="143">
        <v>4</v>
      </c>
      <c r="D7" s="143">
        <v>8</v>
      </c>
      <c r="E7" s="143">
        <v>12</v>
      </c>
      <c r="F7" s="143">
        <v>7</v>
      </c>
      <c r="G7" s="143">
        <v>44</v>
      </c>
      <c r="H7" s="143">
        <v>55</v>
      </c>
      <c r="I7" s="143">
        <v>76</v>
      </c>
      <c r="J7" s="143">
        <v>99</v>
      </c>
      <c r="K7" s="143">
        <v>269</v>
      </c>
      <c r="L7" s="144">
        <v>168</v>
      </c>
      <c r="M7" s="144">
        <v>128</v>
      </c>
      <c r="N7" s="143">
        <v>271</v>
      </c>
      <c r="O7" s="166">
        <f t="shared" si="1"/>
        <v>1141</v>
      </c>
    </row>
    <row r="8" spans="1:15">
      <c r="A8" s="490"/>
      <c r="B8" s="85" t="s">
        <v>93</v>
      </c>
      <c r="C8" s="143">
        <v>0</v>
      </c>
      <c r="D8" s="143">
        <v>9</v>
      </c>
      <c r="E8" s="143">
        <v>10</v>
      </c>
      <c r="F8" s="143">
        <v>51</v>
      </c>
      <c r="G8" s="143">
        <v>56</v>
      </c>
      <c r="H8" s="143">
        <v>75</v>
      </c>
      <c r="I8" s="143">
        <v>136</v>
      </c>
      <c r="J8" s="143">
        <v>425</v>
      </c>
      <c r="K8" s="143">
        <v>265</v>
      </c>
      <c r="L8" s="144">
        <v>102</v>
      </c>
      <c r="M8" s="144">
        <v>266</v>
      </c>
      <c r="N8" s="143">
        <v>143</v>
      </c>
      <c r="O8" s="166">
        <f t="shared" si="1"/>
        <v>1538</v>
      </c>
    </row>
    <row r="9" spans="1:15">
      <c r="A9" s="490"/>
      <c r="B9" s="85" t="s">
        <v>94</v>
      </c>
      <c r="C9" s="143">
        <v>0</v>
      </c>
      <c r="D9" s="143">
        <v>0</v>
      </c>
      <c r="E9" s="143">
        <v>1</v>
      </c>
      <c r="F9" s="143">
        <v>3</v>
      </c>
      <c r="G9" s="143">
        <v>4</v>
      </c>
      <c r="H9" s="143">
        <v>2</v>
      </c>
      <c r="I9" s="143">
        <v>4</v>
      </c>
      <c r="J9" s="143">
        <v>4</v>
      </c>
      <c r="K9" s="143">
        <v>37</v>
      </c>
      <c r="L9" s="144">
        <v>6</v>
      </c>
      <c r="M9" s="144">
        <v>3</v>
      </c>
      <c r="N9" s="143">
        <v>7</v>
      </c>
      <c r="O9" s="166">
        <f t="shared" si="1"/>
        <v>71</v>
      </c>
    </row>
    <row r="10" spans="1:15">
      <c r="A10" s="490"/>
      <c r="B10" s="85" t="s">
        <v>95</v>
      </c>
      <c r="C10" s="143">
        <v>2</v>
      </c>
      <c r="D10" s="143">
        <v>14</v>
      </c>
      <c r="E10" s="143">
        <v>22</v>
      </c>
      <c r="F10" s="143">
        <v>72</v>
      </c>
      <c r="G10" s="143">
        <v>139</v>
      </c>
      <c r="H10" s="143">
        <v>126</v>
      </c>
      <c r="I10" s="143">
        <v>543</v>
      </c>
      <c r="J10" s="143">
        <v>584</v>
      </c>
      <c r="K10" s="143">
        <v>1543</v>
      </c>
      <c r="L10" s="144">
        <v>104</v>
      </c>
      <c r="M10" s="144">
        <v>48</v>
      </c>
      <c r="N10" s="143">
        <v>48</v>
      </c>
      <c r="O10" s="166">
        <f t="shared" si="1"/>
        <v>3245</v>
      </c>
    </row>
    <row r="11" spans="1:15">
      <c r="A11" s="491"/>
      <c r="B11" s="85" t="s">
        <v>96</v>
      </c>
      <c r="C11" s="143">
        <v>2</v>
      </c>
      <c r="D11" s="143">
        <v>9</v>
      </c>
      <c r="E11" s="143">
        <v>23</v>
      </c>
      <c r="F11" s="143">
        <v>38</v>
      </c>
      <c r="G11" s="143">
        <v>94</v>
      </c>
      <c r="H11" s="143">
        <v>124</v>
      </c>
      <c r="I11" s="143">
        <v>411</v>
      </c>
      <c r="J11" s="143">
        <v>584</v>
      </c>
      <c r="K11" s="143">
        <v>748</v>
      </c>
      <c r="L11" s="144">
        <v>160</v>
      </c>
      <c r="M11" s="144">
        <v>77</v>
      </c>
      <c r="N11" s="143">
        <v>125</v>
      </c>
      <c r="O11" s="166">
        <f t="shared" si="1"/>
        <v>2395</v>
      </c>
    </row>
    <row r="12" spans="1:15">
      <c r="A12" s="325"/>
      <c r="B12" s="85" t="s">
        <v>317</v>
      </c>
      <c r="C12" s="143"/>
      <c r="D12" s="143">
        <v>4</v>
      </c>
      <c r="E12" s="143"/>
      <c r="F12" s="143"/>
      <c r="G12" s="143">
        <v>8</v>
      </c>
      <c r="H12" s="143">
        <v>9</v>
      </c>
      <c r="I12" s="143">
        <v>11</v>
      </c>
      <c r="J12" s="143">
        <v>12</v>
      </c>
      <c r="K12" s="143">
        <v>24</v>
      </c>
      <c r="L12" s="144">
        <v>14</v>
      </c>
      <c r="M12" s="144">
        <v>28</v>
      </c>
      <c r="N12" s="143"/>
      <c r="O12" s="166">
        <f t="shared" si="1"/>
        <v>110</v>
      </c>
    </row>
    <row r="13" spans="1:15">
      <c r="A13" s="87">
        <v>2</v>
      </c>
      <c r="B13" s="83" t="s">
        <v>97</v>
      </c>
      <c r="C13" s="167">
        <f t="shared" ref="C13:O13" si="2">C14+C15</f>
        <v>50</v>
      </c>
      <c r="D13" s="167">
        <f t="shared" si="2"/>
        <v>22</v>
      </c>
      <c r="E13" s="167">
        <f t="shared" si="2"/>
        <v>23</v>
      </c>
      <c r="F13" s="167">
        <f t="shared" si="2"/>
        <v>38</v>
      </c>
      <c r="G13" s="167">
        <f t="shared" si="2"/>
        <v>42</v>
      </c>
      <c r="H13" s="167">
        <f t="shared" si="2"/>
        <v>52</v>
      </c>
      <c r="I13" s="167">
        <f t="shared" si="2"/>
        <v>72</v>
      </c>
      <c r="J13" s="167">
        <f t="shared" si="2"/>
        <v>83</v>
      </c>
      <c r="K13" s="167">
        <f t="shared" si="2"/>
        <v>346</v>
      </c>
      <c r="L13" s="167">
        <f t="shared" si="2"/>
        <v>136</v>
      </c>
      <c r="M13" s="167">
        <f t="shared" si="2"/>
        <v>124</v>
      </c>
      <c r="N13" s="167">
        <f t="shared" si="2"/>
        <v>194</v>
      </c>
      <c r="O13" s="167">
        <f t="shared" si="2"/>
        <v>1182</v>
      </c>
    </row>
    <row r="14" spans="1:15">
      <c r="A14" s="87"/>
      <c r="B14" s="85" t="s">
        <v>98</v>
      </c>
      <c r="C14" s="143">
        <v>49</v>
      </c>
      <c r="D14" s="143">
        <v>22</v>
      </c>
      <c r="E14" s="143">
        <v>21</v>
      </c>
      <c r="F14" s="143">
        <v>22</v>
      </c>
      <c r="G14" s="143">
        <v>32</v>
      </c>
      <c r="H14" s="143">
        <v>21</v>
      </c>
      <c r="I14" s="143">
        <v>37</v>
      </c>
      <c r="J14" s="143">
        <v>50</v>
      </c>
      <c r="K14" s="143">
        <v>315</v>
      </c>
      <c r="L14" s="144">
        <v>120</v>
      </c>
      <c r="M14" s="144">
        <v>118</v>
      </c>
      <c r="N14" s="143">
        <v>185</v>
      </c>
      <c r="O14" s="166">
        <f t="shared" si="1"/>
        <v>992</v>
      </c>
    </row>
    <row r="15" spans="1:15">
      <c r="A15" s="87"/>
      <c r="B15" s="85" t="s">
        <v>266</v>
      </c>
      <c r="C15" s="143">
        <v>1</v>
      </c>
      <c r="D15" s="143">
        <v>0</v>
      </c>
      <c r="E15" s="143">
        <v>2</v>
      </c>
      <c r="F15" s="143">
        <v>16</v>
      </c>
      <c r="G15" s="143">
        <v>10</v>
      </c>
      <c r="H15" s="143">
        <v>31</v>
      </c>
      <c r="I15" s="143">
        <v>35</v>
      </c>
      <c r="J15" s="143">
        <v>33</v>
      </c>
      <c r="K15" s="143">
        <v>31</v>
      </c>
      <c r="L15" s="144">
        <v>16</v>
      </c>
      <c r="M15" s="144">
        <v>6</v>
      </c>
      <c r="N15" s="143">
        <v>9</v>
      </c>
      <c r="O15" s="166">
        <f t="shared" si="1"/>
        <v>190</v>
      </c>
    </row>
    <row r="16" spans="1:15">
      <c r="A16" s="82">
        <v>3</v>
      </c>
      <c r="B16" s="83" t="s">
        <v>99</v>
      </c>
      <c r="C16" s="166">
        <f t="shared" ref="C16:N16" si="3">SUM(C17:C35)</f>
        <v>56</v>
      </c>
      <c r="D16" s="166">
        <f t="shared" si="3"/>
        <v>140</v>
      </c>
      <c r="E16" s="166">
        <f t="shared" si="3"/>
        <v>197</v>
      </c>
      <c r="F16" s="166">
        <f t="shared" si="3"/>
        <v>848</v>
      </c>
      <c r="G16" s="166">
        <f t="shared" si="3"/>
        <v>1330</v>
      </c>
      <c r="H16" s="166">
        <f t="shared" si="3"/>
        <v>2230</v>
      </c>
      <c r="I16" s="166">
        <f t="shared" si="3"/>
        <v>4124</v>
      </c>
      <c r="J16" s="166">
        <f t="shared" si="3"/>
        <v>6577</v>
      </c>
      <c r="K16" s="166">
        <f t="shared" si="3"/>
        <v>14240</v>
      </c>
      <c r="L16" s="166">
        <f t="shared" si="3"/>
        <v>5889</v>
      </c>
      <c r="M16" s="166">
        <f t="shared" si="3"/>
        <v>6078</v>
      </c>
      <c r="N16" s="166">
        <f t="shared" si="3"/>
        <v>6529</v>
      </c>
      <c r="O16" s="166">
        <f t="shared" si="1"/>
        <v>48238</v>
      </c>
    </row>
    <row r="17" spans="1:15">
      <c r="A17" s="489"/>
      <c r="B17" s="291" t="s">
        <v>100</v>
      </c>
      <c r="C17" s="143">
        <v>5</v>
      </c>
      <c r="D17" s="143">
        <v>22</v>
      </c>
      <c r="E17" s="143">
        <v>32</v>
      </c>
      <c r="F17" s="143">
        <v>47</v>
      </c>
      <c r="G17" s="143">
        <v>68</v>
      </c>
      <c r="H17" s="143">
        <v>128</v>
      </c>
      <c r="I17" s="143">
        <v>233</v>
      </c>
      <c r="J17" s="143">
        <v>297</v>
      </c>
      <c r="K17" s="143">
        <v>333</v>
      </c>
      <c r="L17" s="144">
        <v>136</v>
      </c>
      <c r="M17" s="144">
        <v>230</v>
      </c>
      <c r="N17" s="143">
        <v>65</v>
      </c>
      <c r="O17" s="166">
        <f t="shared" si="1"/>
        <v>1596</v>
      </c>
    </row>
    <row r="18" spans="1:15">
      <c r="A18" s="490"/>
      <c r="B18" s="291" t="s">
        <v>101</v>
      </c>
      <c r="C18" s="143">
        <v>28</v>
      </c>
      <c r="D18" s="143">
        <v>40</v>
      </c>
      <c r="E18" s="143">
        <v>25</v>
      </c>
      <c r="F18" s="143">
        <v>37</v>
      </c>
      <c r="G18" s="143">
        <v>40</v>
      </c>
      <c r="H18" s="143">
        <v>57</v>
      </c>
      <c r="I18" s="143">
        <v>100</v>
      </c>
      <c r="J18" s="143">
        <v>164</v>
      </c>
      <c r="K18" s="143">
        <v>509</v>
      </c>
      <c r="L18" s="144">
        <v>138</v>
      </c>
      <c r="M18" s="144">
        <v>105</v>
      </c>
      <c r="N18" s="143">
        <v>140</v>
      </c>
      <c r="O18" s="166">
        <f t="shared" si="1"/>
        <v>1383</v>
      </c>
    </row>
    <row r="19" spans="1:15">
      <c r="A19" s="490"/>
      <c r="B19" s="291" t="s">
        <v>102</v>
      </c>
      <c r="C19" s="143">
        <v>2</v>
      </c>
      <c r="D19" s="143">
        <v>12</v>
      </c>
      <c r="E19" s="143">
        <v>11</v>
      </c>
      <c r="F19" s="143">
        <v>12</v>
      </c>
      <c r="G19" s="143">
        <v>22</v>
      </c>
      <c r="H19" s="143">
        <v>24</v>
      </c>
      <c r="I19" s="143">
        <v>33</v>
      </c>
      <c r="J19" s="143">
        <v>50</v>
      </c>
      <c r="K19" s="143">
        <v>73</v>
      </c>
      <c r="L19" s="144">
        <v>40</v>
      </c>
      <c r="M19" s="144">
        <v>44</v>
      </c>
      <c r="N19" s="143">
        <v>43</v>
      </c>
      <c r="O19" s="166">
        <f t="shared" si="1"/>
        <v>366</v>
      </c>
    </row>
    <row r="20" spans="1:15">
      <c r="A20" s="490"/>
      <c r="B20" s="291" t="s">
        <v>103</v>
      </c>
      <c r="C20" s="143">
        <v>1</v>
      </c>
      <c r="D20" s="143">
        <v>1</v>
      </c>
      <c r="E20" s="143">
        <v>4</v>
      </c>
      <c r="F20" s="143">
        <v>5</v>
      </c>
      <c r="G20" s="143">
        <v>10</v>
      </c>
      <c r="H20" s="143">
        <v>18</v>
      </c>
      <c r="I20" s="143">
        <v>26</v>
      </c>
      <c r="J20" s="143">
        <v>26</v>
      </c>
      <c r="K20" s="143">
        <v>26</v>
      </c>
      <c r="L20" s="144">
        <v>17</v>
      </c>
      <c r="M20" s="144">
        <v>15</v>
      </c>
      <c r="N20" s="143">
        <v>23</v>
      </c>
      <c r="O20" s="166">
        <f t="shared" si="1"/>
        <v>172</v>
      </c>
    </row>
    <row r="21" spans="1:15">
      <c r="A21" s="490"/>
      <c r="B21" s="291" t="s">
        <v>104</v>
      </c>
      <c r="C21" s="143">
        <v>3</v>
      </c>
      <c r="D21" s="143">
        <v>15</v>
      </c>
      <c r="E21" s="143">
        <v>30</v>
      </c>
      <c r="F21" s="143">
        <v>92</v>
      </c>
      <c r="G21" s="143">
        <v>300</v>
      </c>
      <c r="H21" s="143">
        <v>513</v>
      </c>
      <c r="I21" s="143">
        <v>861</v>
      </c>
      <c r="J21" s="143">
        <v>1390</v>
      </c>
      <c r="K21" s="143">
        <v>2705</v>
      </c>
      <c r="L21" s="144">
        <v>698</v>
      </c>
      <c r="M21" s="144">
        <v>607</v>
      </c>
      <c r="N21" s="143">
        <v>905</v>
      </c>
      <c r="O21" s="166">
        <f t="shared" si="1"/>
        <v>8119</v>
      </c>
    </row>
    <row r="22" spans="1:15">
      <c r="A22" s="490"/>
      <c r="B22" s="291" t="s">
        <v>261</v>
      </c>
      <c r="C22" s="143">
        <v>1</v>
      </c>
      <c r="D22" s="143">
        <v>0</v>
      </c>
      <c r="E22" s="143">
        <v>1</v>
      </c>
      <c r="F22" s="143">
        <v>3</v>
      </c>
      <c r="G22" s="143">
        <v>8</v>
      </c>
      <c r="H22" s="143">
        <v>4</v>
      </c>
      <c r="I22" s="143">
        <v>5</v>
      </c>
      <c r="J22" s="143">
        <v>7</v>
      </c>
      <c r="K22" s="143">
        <v>51</v>
      </c>
      <c r="L22" s="144">
        <v>1</v>
      </c>
      <c r="M22" s="144">
        <v>6</v>
      </c>
      <c r="N22" s="143">
        <v>5</v>
      </c>
      <c r="O22" s="166">
        <f t="shared" si="1"/>
        <v>92</v>
      </c>
    </row>
    <row r="23" spans="1:15">
      <c r="A23" s="490"/>
      <c r="B23" s="291" t="s">
        <v>105</v>
      </c>
      <c r="C23" s="143">
        <v>0</v>
      </c>
      <c r="D23" s="143">
        <v>15</v>
      </c>
      <c r="E23" s="143">
        <v>15</v>
      </c>
      <c r="F23" s="143">
        <v>451</v>
      </c>
      <c r="G23" s="143">
        <v>581</v>
      </c>
      <c r="H23" s="143">
        <v>923</v>
      </c>
      <c r="I23" s="143">
        <v>1844</v>
      </c>
      <c r="J23" s="143">
        <v>2635</v>
      </c>
      <c r="K23" s="143">
        <v>4580</v>
      </c>
      <c r="L23" s="144">
        <v>2050</v>
      </c>
      <c r="M23" s="144">
        <v>2431</v>
      </c>
      <c r="N23" s="143">
        <v>3038</v>
      </c>
      <c r="O23" s="166">
        <f t="shared" si="1"/>
        <v>18563</v>
      </c>
    </row>
    <row r="24" spans="1:15">
      <c r="A24" s="324"/>
      <c r="B24" s="291" t="s">
        <v>151</v>
      </c>
      <c r="C24" s="143">
        <v>1</v>
      </c>
      <c r="D24" s="143">
        <v>0</v>
      </c>
      <c r="E24" s="143">
        <v>1</v>
      </c>
      <c r="F24" s="181">
        <v>18</v>
      </c>
      <c r="G24" s="143">
        <v>8</v>
      </c>
      <c r="H24" s="143">
        <v>6</v>
      </c>
      <c r="I24" s="143">
        <v>19</v>
      </c>
      <c r="J24" s="143">
        <v>17</v>
      </c>
      <c r="K24" s="143">
        <v>125</v>
      </c>
      <c r="L24" s="143">
        <v>20</v>
      </c>
      <c r="M24" s="144">
        <v>15</v>
      </c>
      <c r="N24" s="144">
        <v>13</v>
      </c>
      <c r="O24" s="166">
        <f t="shared" si="1"/>
        <v>243</v>
      </c>
    </row>
    <row r="25" spans="1:15">
      <c r="A25" s="324"/>
      <c r="B25" s="291" t="s">
        <v>262</v>
      </c>
      <c r="C25" s="143">
        <v>1</v>
      </c>
      <c r="D25" s="143">
        <v>4</v>
      </c>
      <c r="E25" s="143">
        <v>1</v>
      </c>
      <c r="F25" s="143">
        <v>7</v>
      </c>
      <c r="G25" s="143">
        <v>7</v>
      </c>
      <c r="H25" s="143">
        <v>12</v>
      </c>
      <c r="I25" s="143">
        <v>15</v>
      </c>
      <c r="J25" s="143">
        <v>22</v>
      </c>
      <c r="K25" s="143">
        <v>291</v>
      </c>
      <c r="L25" s="144">
        <v>15</v>
      </c>
      <c r="M25" s="144">
        <v>16</v>
      </c>
      <c r="N25" s="143">
        <v>7</v>
      </c>
      <c r="O25" s="166">
        <f t="shared" si="1"/>
        <v>398</v>
      </c>
    </row>
    <row r="26" spans="1:15">
      <c r="A26" s="324"/>
      <c r="B26" s="291" t="s">
        <v>258</v>
      </c>
      <c r="C26" s="143">
        <v>1</v>
      </c>
      <c r="D26" s="143">
        <v>0</v>
      </c>
      <c r="E26" s="143">
        <v>1</v>
      </c>
      <c r="F26" s="143">
        <v>3</v>
      </c>
      <c r="G26" s="143">
        <v>4</v>
      </c>
      <c r="H26" s="143">
        <v>2</v>
      </c>
      <c r="I26" s="143">
        <v>1</v>
      </c>
      <c r="J26" s="143">
        <v>7</v>
      </c>
      <c r="K26" s="143">
        <v>7</v>
      </c>
      <c r="L26" s="144">
        <v>4</v>
      </c>
      <c r="M26" s="144">
        <v>1</v>
      </c>
      <c r="N26" s="143"/>
      <c r="O26" s="166">
        <f t="shared" si="1"/>
        <v>31</v>
      </c>
    </row>
    <row r="27" spans="1:15">
      <c r="A27" s="324"/>
      <c r="B27" s="291" t="s">
        <v>106</v>
      </c>
      <c r="C27" s="143">
        <v>0</v>
      </c>
      <c r="D27" s="143">
        <v>1</v>
      </c>
      <c r="E27" s="143">
        <v>2</v>
      </c>
      <c r="F27" s="143">
        <v>1</v>
      </c>
      <c r="G27" s="143">
        <v>4</v>
      </c>
      <c r="H27" s="143">
        <v>7</v>
      </c>
      <c r="I27" s="143">
        <v>8</v>
      </c>
      <c r="J27" s="143">
        <v>12</v>
      </c>
      <c r="K27" s="143">
        <v>20</v>
      </c>
      <c r="L27" s="144">
        <v>6</v>
      </c>
      <c r="M27" s="144">
        <v>5</v>
      </c>
      <c r="N27" s="143">
        <v>1</v>
      </c>
      <c r="O27" s="166">
        <f t="shared" si="1"/>
        <v>67</v>
      </c>
    </row>
    <row r="28" spans="1:15">
      <c r="A28" s="324"/>
      <c r="B28" s="291" t="s">
        <v>107</v>
      </c>
      <c r="C28" s="143">
        <v>4</v>
      </c>
      <c r="D28" s="143">
        <v>14</v>
      </c>
      <c r="E28" s="143">
        <v>18</v>
      </c>
      <c r="F28" s="143">
        <v>117</v>
      </c>
      <c r="G28" s="143">
        <v>159</v>
      </c>
      <c r="H28" s="143">
        <v>236</v>
      </c>
      <c r="I28" s="143">
        <v>462</v>
      </c>
      <c r="J28" s="143">
        <v>1221</v>
      </c>
      <c r="K28" s="143">
        <v>3291</v>
      </c>
      <c r="L28" s="144">
        <v>1552</v>
      </c>
      <c r="M28" s="144">
        <v>1719</v>
      </c>
      <c r="N28" s="143">
        <v>1011</v>
      </c>
      <c r="O28" s="166">
        <f t="shared" si="1"/>
        <v>9804</v>
      </c>
    </row>
    <row r="29" spans="1:15">
      <c r="A29" s="324"/>
      <c r="B29" s="291" t="s">
        <v>152</v>
      </c>
      <c r="C29" s="143">
        <v>1</v>
      </c>
      <c r="D29" s="143">
        <v>0</v>
      </c>
      <c r="E29" s="143">
        <v>1</v>
      </c>
      <c r="F29" s="143">
        <v>0</v>
      </c>
      <c r="G29" s="143">
        <v>1</v>
      </c>
      <c r="H29" s="143">
        <v>3</v>
      </c>
      <c r="I29" s="143">
        <v>11</v>
      </c>
      <c r="J29" s="143">
        <v>26</v>
      </c>
      <c r="K29" s="143">
        <v>39</v>
      </c>
      <c r="L29" s="144">
        <v>16</v>
      </c>
      <c r="M29" s="144">
        <v>11</v>
      </c>
      <c r="N29" s="143">
        <v>20</v>
      </c>
      <c r="O29" s="166">
        <f t="shared" si="1"/>
        <v>129</v>
      </c>
    </row>
    <row r="30" spans="1:15">
      <c r="A30" s="324"/>
      <c r="B30" s="291" t="s">
        <v>108</v>
      </c>
      <c r="C30" s="143">
        <v>0</v>
      </c>
      <c r="D30" s="143">
        <v>1</v>
      </c>
      <c r="E30" s="143">
        <v>1</v>
      </c>
      <c r="F30" s="143">
        <v>3</v>
      </c>
      <c r="G30" s="143">
        <v>10</v>
      </c>
      <c r="H30" s="143">
        <v>16</v>
      </c>
      <c r="I30" s="143">
        <v>20</v>
      </c>
      <c r="J30" s="143">
        <v>17</v>
      </c>
      <c r="K30" s="143">
        <v>19</v>
      </c>
      <c r="L30" s="144">
        <v>22</v>
      </c>
      <c r="M30" s="144">
        <v>8</v>
      </c>
      <c r="N30" s="143">
        <v>13</v>
      </c>
      <c r="O30" s="166">
        <f t="shared" si="1"/>
        <v>130</v>
      </c>
    </row>
    <row r="31" spans="1:15">
      <c r="A31" s="324"/>
      <c r="B31" s="291" t="s">
        <v>302</v>
      </c>
      <c r="C31" s="143">
        <v>4</v>
      </c>
      <c r="D31" s="143">
        <v>7</v>
      </c>
      <c r="E31" s="143">
        <v>10</v>
      </c>
      <c r="F31" s="143">
        <v>9</v>
      </c>
      <c r="G31" s="143">
        <v>17</v>
      </c>
      <c r="H31" s="143">
        <v>18</v>
      </c>
      <c r="I31" s="143">
        <v>21</v>
      </c>
      <c r="J31" s="143">
        <v>35</v>
      </c>
      <c r="K31" s="143">
        <v>41</v>
      </c>
      <c r="L31" s="143">
        <v>31</v>
      </c>
      <c r="M31" s="144">
        <v>9</v>
      </c>
      <c r="N31" s="144">
        <v>18</v>
      </c>
      <c r="O31" s="166">
        <f t="shared" si="1"/>
        <v>220</v>
      </c>
    </row>
    <row r="32" spans="1:15" ht="18" customHeight="1">
      <c r="A32" s="324"/>
      <c r="B32" s="291" t="s">
        <v>110</v>
      </c>
      <c r="C32" s="143">
        <v>0</v>
      </c>
      <c r="D32" s="143">
        <v>2</v>
      </c>
      <c r="E32" s="143">
        <v>31</v>
      </c>
      <c r="F32" s="143">
        <v>18</v>
      </c>
      <c r="G32" s="143">
        <v>25</v>
      </c>
      <c r="H32" s="143">
        <v>41</v>
      </c>
      <c r="I32" s="143">
        <v>122</v>
      </c>
      <c r="J32" s="143">
        <v>196</v>
      </c>
      <c r="K32" s="143">
        <v>122</v>
      </c>
      <c r="L32" s="143">
        <v>67</v>
      </c>
      <c r="M32" s="143">
        <v>91</v>
      </c>
      <c r="N32" s="144">
        <v>38</v>
      </c>
      <c r="O32" s="166">
        <f t="shared" si="1"/>
        <v>753</v>
      </c>
    </row>
    <row r="33" spans="1:15">
      <c r="A33" s="324"/>
      <c r="B33" s="291" t="s">
        <v>111</v>
      </c>
      <c r="C33" s="143">
        <v>1</v>
      </c>
      <c r="D33" s="143">
        <v>2</v>
      </c>
      <c r="E33" s="143">
        <v>5</v>
      </c>
      <c r="F33" s="143">
        <v>14</v>
      </c>
      <c r="G33" s="143">
        <v>11</v>
      </c>
      <c r="H33" s="143">
        <v>13</v>
      </c>
      <c r="I33" s="143">
        <v>54</v>
      </c>
      <c r="J33" s="143">
        <v>192</v>
      </c>
      <c r="K33" s="143">
        <v>259</v>
      </c>
      <c r="L33" s="143">
        <v>39</v>
      </c>
      <c r="M33" s="143">
        <v>38</v>
      </c>
      <c r="N33" s="144">
        <v>55</v>
      </c>
      <c r="O33" s="166">
        <f t="shared" si="1"/>
        <v>683</v>
      </c>
    </row>
    <row r="34" spans="1:15">
      <c r="A34" s="324"/>
      <c r="B34" s="291" t="s">
        <v>112</v>
      </c>
      <c r="C34" s="143">
        <v>2</v>
      </c>
      <c r="D34" s="143">
        <v>4</v>
      </c>
      <c r="E34" s="143">
        <v>6</v>
      </c>
      <c r="F34" s="143">
        <v>8</v>
      </c>
      <c r="G34" s="143">
        <v>49</v>
      </c>
      <c r="H34" s="143">
        <v>202</v>
      </c>
      <c r="I34" s="143">
        <v>277</v>
      </c>
      <c r="J34" s="143">
        <v>247</v>
      </c>
      <c r="K34" s="143">
        <v>1713</v>
      </c>
      <c r="L34" s="143">
        <v>1028</v>
      </c>
      <c r="M34" s="144">
        <v>723</v>
      </c>
      <c r="N34" s="144">
        <v>1126</v>
      </c>
      <c r="O34" s="166">
        <f t="shared" si="1"/>
        <v>5385</v>
      </c>
    </row>
    <row r="35" spans="1:15">
      <c r="A35" s="324"/>
      <c r="B35" s="291" t="s">
        <v>153</v>
      </c>
      <c r="C35" s="143">
        <v>1</v>
      </c>
      <c r="D35" s="143">
        <v>0</v>
      </c>
      <c r="E35" s="143">
        <v>2</v>
      </c>
      <c r="F35" s="143">
        <v>3</v>
      </c>
      <c r="G35" s="143">
        <v>6</v>
      </c>
      <c r="H35" s="143">
        <v>7</v>
      </c>
      <c r="I35" s="143">
        <v>12</v>
      </c>
      <c r="J35" s="143">
        <v>16</v>
      </c>
      <c r="K35" s="143">
        <v>36</v>
      </c>
      <c r="L35" s="143">
        <v>9</v>
      </c>
      <c r="M35" s="144">
        <v>4</v>
      </c>
      <c r="N35" s="144">
        <v>8</v>
      </c>
      <c r="O35" s="166">
        <f t="shared" si="1"/>
        <v>104</v>
      </c>
    </row>
    <row r="36" spans="1:15">
      <c r="A36" s="87">
        <v>4</v>
      </c>
      <c r="B36" s="85" t="s">
        <v>113</v>
      </c>
      <c r="C36" s="143">
        <v>189</v>
      </c>
      <c r="D36" s="143">
        <v>111</v>
      </c>
      <c r="E36" s="143">
        <v>11</v>
      </c>
      <c r="F36" s="143">
        <v>172</v>
      </c>
      <c r="G36" s="143">
        <v>279</v>
      </c>
      <c r="H36" s="143">
        <v>329</v>
      </c>
      <c r="I36" s="143">
        <v>645</v>
      </c>
      <c r="J36" s="143">
        <v>687</v>
      </c>
      <c r="K36" s="143">
        <v>709</v>
      </c>
      <c r="L36" s="144">
        <v>183</v>
      </c>
      <c r="M36" s="144">
        <v>45</v>
      </c>
      <c r="N36" s="143">
        <v>33</v>
      </c>
      <c r="O36" s="166">
        <f t="shared" si="1"/>
        <v>3393</v>
      </c>
    </row>
    <row r="37" spans="1:15">
      <c r="A37" s="93">
        <v>5</v>
      </c>
      <c r="B37" s="94" t="s">
        <v>251</v>
      </c>
      <c r="C37" s="168">
        <v>4</v>
      </c>
      <c r="D37" s="168">
        <v>18</v>
      </c>
      <c r="E37" s="168">
        <v>42</v>
      </c>
      <c r="F37" s="168">
        <v>325</v>
      </c>
      <c r="G37" s="168">
        <v>550</v>
      </c>
      <c r="H37" s="168">
        <v>1785</v>
      </c>
      <c r="I37" s="168">
        <v>2563</v>
      </c>
      <c r="J37" s="168">
        <v>2222</v>
      </c>
      <c r="K37" s="168">
        <v>3167</v>
      </c>
      <c r="L37" s="168">
        <v>1848</v>
      </c>
      <c r="M37" s="168">
        <v>912</v>
      </c>
      <c r="N37" s="168">
        <v>666</v>
      </c>
      <c r="O37" s="166">
        <f t="shared" si="1"/>
        <v>14102</v>
      </c>
    </row>
    <row r="38" spans="1:15">
      <c r="A38" s="87">
        <v>6</v>
      </c>
      <c r="B38" s="85" t="s">
        <v>117</v>
      </c>
      <c r="C38" s="143">
        <v>16</v>
      </c>
      <c r="D38" s="143">
        <v>419</v>
      </c>
      <c r="E38" s="143">
        <v>1527</v>
      </c>
      <c r="F38" s="143">
        <v>4765</v>
      </c>
      <c r="G38" s="143">
        <v>8754</v>
      </c>
      <c r="H38" s="143">
        <v>19017</v>
      </c>
      <c r="I38" s="143">
        <v>30489</v>
      </c>
      <c r="J38" s="143">
        <v>33884</v>
      </c>
      <c r="K38" s="143">
        <v>91531</v>
      </c>
      <c r="L38" s="144">
        <v>28463</v>
      </c>
      <c r="M38" s="144">
        <v>107220</v>
      </c>
      <c r="N38" s="143">
        <v>335829</v>
      </c>
      <c r="O38" s="166">
        <f t="shared" si="1"/>
        <v>661914</v>
      </c>
    </row>
    <row r="39" spans="1:15">
      <c r="A39" s="87">
        <v>7</v>
      </c>
      <c r="B39" s="85" t="s">
        <v>118</v>
      </c>
      <c r="C39" s="143">
        <v>5</v>
      </c>
      <c r="D39" s="143">
        <v>11</v>
      </c>
      <c r="E39" s="143">
        <v>28</v>
      </c>
      <c r="F39" s="143">
        <v>391</v>
      </c>
      <c r="G39" s="143">
        <v>790</v>
      </c>
      <c r="H39" s="143">
        <v>1214</v>
      </c>
      <c r="I39" s="143">
        <v>2199</v>
      </c>
      <c r="J39" s="143">
        <v>1730</v>
      </c>
      <c r="K39" s="143">
        <v>2612</v>
      </c>
      <c r="L39" s="144">
        <v>896</v>
      </c>
      <c r="M39" s="144">
        <v>1050</v>
      </c>
      <c r="N39" s="143">
        <v>928</v>
      </c>
      <c r="O39" s="166">
        <f t="shared" si="1"/>
        <v>11854</v>
      </c>
    </row>
    <row r="40" spans="1:15" s="173" customFormat="1">
      <c r="A40" s="169"/>
      <c r="B40" s="170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2"/>
    </row>
    <row r="41" spans="1:15">
      <c r="A41" s="326" t="s">
        <v>1</v>
      </c>
      <c r="B41" s="487" t="s">
        <v>250</v>
      </c>
      <c r="C41" s="163" t="s">
        <v>50</v>
      </c>
      <c r="D41" s="163" t="s">
        <v>51</v>
      </c>
      <c r="E41" s="163" t="s">
        <v>52</v>
      </c>
      <c r="F41" s="163" t="s">
        <v>53</v>
      </c>
      <c r="G41" s="163" t="s">
        <v>54</v>
      </c>
      <c r="H41" s="163" t="s">
        <v>55</v>
      </c>
      <c r="I41" s="163" t="s">
        <v>56</v>
      </c>
      <c r="J41" s="163" t="s">
        <v>57</v>
      </c>
      <c r="K41" s="163" t="s">
        <v>58</v>
      </c>
      <c r="L41" s="163" t="s">
        <v>59</v>
      </c>
      <c r="M41" s="163" t="s">
        <v>60</v>
      </c>
      <c r="N41" s="163" t="s">
        <v>61</v>
      </c>
      <c r="O41" s="163" t="s">
        <v>62</v>
      </c>
    </row>
    <row r="42" spans="1:15">
      <c r="A42" s="327"/>
      <c r="B42" s="488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</row>
    <row r="43" spans="1:15">
      <c r="A43" s="87">
        <v>8</v>
      </c>
      <c r="B43" s="85" t="s">
        <v>119</v>
      </c>
      <c r="C43" s="143">
        <v>5</v>
      </c>
      <c r="D43" s="143">
        <v>24</v>
      </c>
      <c r="E43" s="143">
        <v>2764</v>
      </c>
      <c r="F43" s="143">
        <v>6539</v>
      </c>
      <c r="G43" s="143">
        <v>8717</v>
      </c>
      <c r="H43" s="143">
        <v>34560</v>
      </c>
      <c r="I43" s="143">
        <v>33284</v>
      </c>
      <c r="J43" s="143">
        <v>49631</v>
      </c>
      <c r="K43" s="143">
        <v>37205</v>
      </c>
      <c r="L43" s="144">
        <v>36013</v>
      </c>
      <c r="M43" s="144">
        <v>7581</v>
      </c>
      <c r="N43" s="143">
        <v>10843</v>
      </c>
      <c r="O43" s="166">
        <f t="shared" ref="O43:O78" si="4">SUM(C43:N43)</f>
        <v>227166</v>
      </c>
    </row>
    <row r="44" spans="1:15">
      <c r="A44" s="87">
        <v>9</v>
      </c>
      <c r="B44" s="85" t="s">
        <v>120</v>
      </c>
      <c r="C44" s="143">
        <v>90</v>
      </c>
      <c r="D44" s="143">
        <v>277</v>
      </c>
      <c r="E44" s="143">
        <v>1579</v>
      </c>
      <c r="F44" s="143">
        <v>2503</v>
      </c>
      <c r="G44" s="143">
        <v>4501</v>
      </c>
      <c r="H44" s="143">
        <v>4351</v>
      </c>
      <c r="I44" s="143">
        <v>9773</v>
      </c>
      <c r="J44" s="143">
        <v>13799</v>
      </c>
      <c r="K44" s="143">
        <v>26467</v>
      </c>
      <c r="L44" s="143">
        <v>11386</v>
      </c>
      <c r="M44" s="144">
        <v>127923</v>
      </c>
      <c r="N44" s="144">
        <v>119648</v>
      </c>
      <c r="O44" s="166">
        <f t="shared" si="4"/>
        <v>322297</v>
      </c>
    </row>
    <row r="45" spans="1:15">
      <c r="A45" s="87">
        <v>10</v>
      </c>
      <c r="B45" s="85" t="s">
        <v>121</v>
      </c>
      <c r="C45" s="143">
        <v>21</v>
      </c>
      <c r="D45" s="143">
        <v>35</v>
      </c>
      <c r="E45" s="143">
        <v>27</v>
      </c>
      <c r="F45" s="143">
        <v>180</v>
      </c>
      <c r="G45" s="143">
        <v>371</v>
      </c>
      <c r="H45" s="143">
        <v>908</v>
      </c>
      <c r="I45" s="143">
        <v>1448</v>
      </c>
      <c r="J45" s="143">
        <v>1895</v>
      </c>
      <c r="K45" s="143">
        <v>6538</v>
      </c>
      <c r="L45" s="144">
        <v>6259</v>
      </c>
      <c r="M45" s="144">
        <v>10695</v>
      </c>
      <c r="N45" s="143">
        <v>3352</v>
      </c>
      <c r="O45" s="166">
        <f t="shared" si="4"/>
        <v>31729</v>
      </c>
    </row>
    <row r="46" spans="1:15">
      <c r="A46" s="87">
        <v>11</v>
      </c>
      <c r="B46" s="85" t="s">
        <v>122</v>
      </c>
      <c r="C46" s="143">
        <v>6</v>
      </c>
      <c r="D46" s="143">
        <v>41</v>
      </c>
      <c r="E46" s="143">
        <v>17106</v>
      </c>
      <c r="F46" s="143">
        <v>59505</v>
      </c>
      <c r="G46" s="143">
        <v>53979</v>
      </c>
      <c r="H46" s="143">
        <v>79506</v>
      </c>
      <c r="I46" s="143">
        <v>82695</v>
      </c>
      <c r="J46" s="143">
        <v>68321</v>
      </c>
      <c r="K46" s="143">
        <v>117951</v>
      </c>
      <c r="L46" s="144">
        <v>77824</v>
      </c>
      <c r="M46" s="144">
        <v>23615</v>
      </c>
      <c r="N46" s="143">
        <v>64064</v>
      </c>
      <c r="O46" s="166">
        <f t="shared" si="4"/>
        <v>644613</v>
      </c>
    </row>
    <row r="47" spans="1:15">
      <c r="A47" s="87">
        <v>12</v>
      </c>
      <c r="B47" s="85" t="s">
        <v>123</v>
      </c>
      <c r="C47" s="143">
        <v>7</v>
      </c>
      <c r="D47" s="143">
        <v>9</v>
      </c>
      <c r="E47" s="143">
        <v>19</v>
      </c>
      <c r="F47" s="143">
        <v>120</v>
      </c>
      <c r="G47" s="143">
        <v>172</v>
      </c>
      <c r="H47" s="143">
        <v>322</v>
      </c>
      <c r="I47" s="143">
        <v>656</v>
      </c>
      <c r="J47" s="143">
        <v>1019</v>
      </c>
      <c r="K47" s="143">
        <v>2591</v>
      </c>
      <c r="L47" s="144">
        <v>1281</v>
      </c>
      <c r="M47" s="144">
        <v>747</v>
      </c>
      <c r="N47" s="143">
        <v>449</v>
      </c>
      <c r="O47" s="166">
        <f t="shared" si="4"/>
        <v>7392</v>
      </c>
    </row>
    <row r="48" spans="1:15">
      <c r="A48" s="87">
        <v>13</v>
      </c>
      <c r="B48" s="85" t="s">
        <v>124</v>
      </c>
      <c r="C48" s="143">
        <v>7</v>
      </c>
      <c r="D48" s="143">
        <v>9</v>
      </c>
      <c r="E48" s="143">
        <v>26</v>
      </c>
      <c r="F48" s="143">
        <v>62</v>
      </c>
      <c r="G48" s="143">
        <v>306</v>
      </c>
      <c r="H48" s="143">
        <v>305</v>
      </c>
      <c r="I48" s="143">
        <v>788</v>
      </c>
      <c r="J48" s="143">
        <v>842</v>
      </c>
      <c r="K48" s="143">
        <v>931</v>
      </c>
      <c r="L48" s="144">
        <v>313</v>
      </c>
      <c r="M48" s="144">
        <v>149</v>
      </c>
      <c r="N48" s="143">
        <v>165</v>
      </c>
      <c r="O48" s="166">
        <f t="shared" si="4"/>
        <v>3903</v>
      </c>
    </row>
    <row r="49" spans="1:15">
      <c r="A49" s="87">
        <v>14</v>
      </c>
      <c r="B49" s="85" t="s">
        <v>125</v>
      </c>
      <c r="C49" s="143">
        <v>7</v>
      </c>
      <c r="D49" s="143">
        <v>11</v>
      </c>
      <c r="E49" s="143">
        <v>37</v>
      </c>
      <c r="F49" s="143">
        <v>272</v>
      </c>
      <c r="G49" s="143">
        <v>458</v>
      </c>
      <c r="H49" s="143">
        <v>745</v>
      </c>
      <c r="I49" s="143">
        <v>1530</v>
      </c>
      <c r="J49" s="143">
        <v>915</v>
      </c>
      <c r="K49" s="143">
        <v>1415</v>
      </c>
      <c r="L49" s="144">
        <v>681</v>
      </c>
      <c r="M49" s="144">
        <v>275</v>
      </c>
      <c r="N49" s="143">
        <v>268</v>
      </c>
      <c r="O49" s="166">
        <f t="shared" si="4"/>
        <v>6614</v>
      </c>
    </row>
    <row r="50" spans="1:15">
      <c r="A50" s="87">
        <v>15</v>
      </c>
      <c r="B50" s="85" t="s">
        <v>126</v>
      </c>
      <c r="C50" s="143">
        <v>1</v>
      </c>
      <c r="D50" s="143">
        <v>7</v>
      </c>
      <c r="E50" s="143">
        <v>12</v>
      </c>
      <c r="F50" s="143">
        <v>250</v>
      </c>
      <c r="G50" s="143">
        <v>389</v>
      </c>
      <c r="H50" s="143">
        <v>396</v>
      </c>
      <c r="I50" s="143">
        <v>613</v>
      </c>
      <c r="J50" s="143">
        <v>397</v>
      </c>
      <c r="K50" s="143">
        <v>1114</v>
      </c>
      <c r="L50" s="144">
        <v>441</v>
      </c>
      <c r="M50" s="144">
        <v>205</v>
      </c>
      <c r="N50" s="143">
        <v>45</v>
      </c>
      <c r="O50" s="166">
        <f t="shared" si="4"/>
        <v>3870</v>
      </c>
    </row>
    <row r="51" spans="1:15">
      <c r="A51" s="87">
        <v>16</v>
      </c>
      <c r="B51" s="85" t="s">
        <v>127</v>
      </c>
      <c r="C51" s="143">
        <v>4</v>
      </c>
      <c r="D51" s="143">
        <v>14</v>
      </c>
      <c r="E51" s="143">
        <v>20</v>
      </c>
      <c r="F51" s="143">
        <v>196</v>
      </c>
      <c r="G51" s="143">
        <v>223</v>
      </c>
      <c r="H51" s="143">
        <v>320</v>
      </c>
      <c r="I51" s="143">
        <v>766</v>
      </c>
      <c r="J51" s="143">
        <v>481</v>
      </c>
      <c r="K51" s="143">
        <v>2690</v>
      </c>
      <c r="L51" s="144">
        <v>300</v>
      </c>
      <c r="M51" s="144">
        <v>240</v>
      </c>
      <c r="N51" s="143">
        <v>348</v>
      </c>
      <c r="O51" s="166">
        <f t="shared" si="4"/>
        <v>5602</v>
      </c>
    </row>
    <row r="52" spans="1:15">
      <c r="A52" s="87">
        <v>17</v>
      </c>
      <c r="B52" s="85" t="s">
        <v>128</v>
      </c>
      <c r="C52" s="143">
        <v>5</v>
      </c>
      <c r="D52" s="143">
        <v>12</v>
      </c>
      <c r="E52" s="143">
        <v>33</v>
      </c>
      <c r="F52" s="143">
        <v>648</v>
      </c>
      <c r="G52" s="143">
        <v>605</v>
      </c>
      <c r="H52" s="143">
        <v>1215</v>
      </c>
      <c r="I52" s="143">
        <v>2955</v>
      </c>
      <c r="J52" s="143">
        <v>1640</v>
      </c>
      <c r="K52" s="143">
        <v>2273</v>
      </c>
      <c r="L52" s="144">
        <v>834</v>
      </c>
      <c r="M52" s="144">
        <v>492</v>
      </c>
      <c r="N52" s="143">
        <v>478</v>
      </c>
      <c r="O52" s="166">
        <f t="shared" si="4"/>
        <v>11190</v>
      </c>
    </row>
    <row r="53" spans="1:15">
      <c r="A53" s="87">
        <v>18</v>
      </c>
      <c r="B53" s="85" t="s">
        <v>129</v>
      </c>
      <c r="C53" s="143">
        <v>5</v>
      </c>
      <c r="D53" s="143">
        <v>13</v>
      </c>
      <c r="E53" s="143">
        <v>16</v>
      </c>
      <c r="F53" s="143">
        <v>800</v>
      </c>
      <c r="G53" s="143">
        <v>1398</v>
      </c>
      <c r="H53" s="143">
        <v>1826</v>
      </c>
      <c r="I53" s="143">
        <v>2443</v>
      </c>
      <c r="J53" s="143">
        <v>1946</v>
      </c>
      <c r="K53" s="143">
        <v>5489</v>
      </c>
      <c r="L53" s="144">
        <v>2801</v>
      </c>
      <c r="M53" s="144">
        <v>885</v>
      </c>
      <c r="N53" s="143">
        <v>2748</v>
      </c>
      <c r="O53" s="166">
        <f t="shared" si="4"/>
        <v>20370</v>
      </c>
    </row>
    <row r="54" spans="1:15">
      <c r="A54" s="87">
        <v>19</v>
      </c>
      <c r="B54" s="85" t="s">
        <v>130</v>
      </c>
      <c r="C54" s="143">
        <v>6</v>
      </c>
      <c r="D54" s="143">
        <v>23</v>
      </c>
      <c r="E54" s="143">
        <v>58</v>
      </c>
      <c r="F54" s="143">
        <v>1328</v>
      </c>
      <c r="G54" s="143">
        <v>1029</v>
      </c>
      <c r="H54" s="143">
        <v>1835</v>
      </c>
      <c r="I54" s="143">
        <v>3924</v>
      </c>
      <c r="J54" s="143">
        <v>2601</v>
      </c>
      <c r="K54" s="143">
        <v>4084</v>
      </c>
      <c r="L54" s="144">
        <v>1980</v>
      </c>
      <c r="M54" s="144">
        <v>1251</v>
      </c>
      <c r="N54" s="143">
        <v>1939</v>
      </c>
      <c r="O54" s="166">
        <f t="shared" si="4"/>
        <v>20058</v>
      </c>
    </row>
    <row r="55" spans="1:15">
      <c r="A55" s="87">
        <v>20</v>
      </c>
      <c r="B55" s="85" t="s">
        <v>131</v>
      </c>
      <c r="C55" s="143">
        <v>8</v>
      </c>
      <c r="D55" s="143">
        <v>9</v>
      </c>
      <c r="E55" s="143">
        <v>20</v>
      </c>
      <c r="F55" s="143">
        <v>81</v>
      </c>
      <c r="G55" s="143">
        <v>105</v>
      </c>
      <c r="H55" s="143">
        <v>117</v>
      </c>
      <c r="I55" s="143">
        <v>194</v>
      </c>
      <c r="J55" s="143">
        <v>213</v>
      </c>
      <c r="K55" s="143">
        <v>388</v>
      </c>
      <c r="L55" s="144">
        <v>196</v>
      </c>
      <c r="M55" s="144">
        <v>160</v>
      </c>
      <c r="N55" s="143">
        <v>302</v>
      </c>
      <c r="O55" s="166">
        <f t="shared" si="4"/>
        <v>1793</v>
      </c>
    </row>
    <row r="56" spans="1:15">
      <c r="A56" s="87">
        <v>21</v>
      </c>
      <c r="B56" s="85" t="s">
        <v>154</v>
      </c>
      <c r="C56" s="143">
        <v>5</v>
      </c>
      <c r="D56" s="143">
        <v>23</v>
      </c>
      <c r="E56" s="143">
        <v>16</v>
      </c>
      <c r="F56" s="143">
        <v>183</v>
      </c>
      <c r="G56" s="143">
        <v>169</v>
      </c>
      <c r="H56" s="143">
        <v>244</v>
      </c>
      <c r="I56" s="143">
        <v>503</v>
      </c>
      <c r="J56" s="143">
        <v>510</v>
      </c>
      <c r="K56" s="143">
        <v>1375</v>
      </c>
      <c r="L56" s="144">
        <v>157</v>
      </c>
      <c r="M56" s="144">
        <v>161</v>
      </c>
      <c r="N56" s="143">
        <v>130</v>
      </c>
      <c r="O56" s="166">
        <f t="shared" si="4"/>
        <v>3476</v>
      </c>
    </row>
    <row r="57" spans="1:15">
      <c r="A57" s="87">
        <v>22</v>
      </c>
      <c r="B57" s="85" t="s">
        <v>133</v>
      </c>
      <c r="C57" s="143">
        <v>6</v>
      </c>
      <c r="D57" s="143">
        <v>14</v>
      </c>
      <c r="E57" s="143">
        <v>38</v>
      </c>
      <c r="F57" s="143">
        <v>374</v>
      </c>
      <c r="G57" s="143">
        <v>306</v>
      </c>
      <c r="H57" s="143">
        <v>454</v>
      </c>
      <c r="I57" s="143">
        <v>642</v>
      </c>
      <c r="J57" s="143">
        <v>313</v>
      </c>
      <c r="K57" s="143">
        <v>289</v>
      </c>
      <c r="L57" s="144">
        <v>121</v>
      </c>
      <c r="M57" s="144">
        <v>62</v>
      </c>
      <c r="N57" s="143">
        <v>11</v>
      </c>
      <c r="O57" s="166">
        <f t="shared" si="4"/>
        <v>2630</v>
      </c>
    </row>
    <row r="58" spans="1:15">
      <c r="A58" s="87">
        <v>23</v>
      </c>
      <c r="B58" s="85" t="s">
        <v>134</v>
      </c>
      <c r="C58" s="143">
        <v>31</v>
      </c>
      <c r="D58" s="143">
        <v>365</v>
      </c>
      <c r="E58" s="143">
        <v>10948</v>
      </c>
      <c r="F58" s="143">
        <v>6061</v>
      </c>
      <c r="G58" s="143">
        <v>6787</v>
      </c>
      <c r="H58" s="143">
        <v>10356</v>
      </c>
      <c r="I58" s="143">
        <v>17966</v>
      </c>
      <c r="J58" s="143">
        <v>20655</v>
      </c>
      <c r="K58" s="143">
        <v>17187</v>
      </c>
      <c r="L58" s="143">
        <v>4680</v>
      </c>
      <c r="M58" s="144">
        <v>4307</v>
      </c>
      <c r="N58" s="144">
        <v>3489</v>
      </c>
      <c r="O58" s="166">
        <f t="shared" si="4"/>
        <v>102832</v>
      </c>
    </row>
    <row r="59" spans="1:15">
      <c r="A59" s="87">
        <v>24</v>
      </c>
      <c r="B59" s="85" t="s">
        <v>135</v>
      </c>
      <c r="C59" s="143">
        <v>9</v>
      </c>
      <c r="D59" s="143">
        <v>9</v>
      </c>
      <c r="E59" s="143">
        <v>48</v>
      </c>
      <c r="F59" s="143">
        <v>128</v>
      </c>
      <c r="G59" s="143">
        <v>99</v>
      </c>
      <c r="H59" s="143">
        <v>168</v>
      </c>
      <c r="I59" s="143">
        <v>222</v>
      </c>
      <c r="J59" s="143">
        <v>263</v>
      </c>
      <c r="K59" s="143">
        <v>838</v>
      </c>
      <c r="L59" s="144">
        <v>322</v>
      </c>
      <c r="M59" s="144">
        <v>142</v>
      </c>
      <c r="N59" s="143">
        <v>1256</v>
      </c>
      <c r="O59" s="166">
        <f t="shared" si="4"/>
        <v>3504</v>
      </c>
    </row>
    <row r="60" spans="1:15">
      <c r="A60" s="87">
        <v>25</v>
      </c>
      <c r="B60" s="85" t="s">
        <v>136</v>
      </c>
      <c r="C60" s="143">
        <v>5</v>
      </c>
      <c r="D60" s="143">
        <v>19</v>
      </c>
      <c r="E60" s="143">
        <v>107</v>
      </c>
      <c r="F60" s="143">
        <v>735</v>
      </c>
      <c r="G60" s="143">
        <v>1039</v>
      </c>
      <c r="H60" s="143">
        <v>1851</v>
      </c>
      <c r="I60" s="143">
        <v>2436</v>
      </c>
      <c r="J60" s="143">
        <v>1868</v>
      </c>
      <c r="K60" s="143">
        <v>2121</v>
      </c>
      <c r="L60" s="144">
        <v>651</v>
      </c>
      <c r="M60" s="144">
        <v>197</v>
      </c>
      <c r="N60" s="143">
        <v>307</v>
      </c>
      <c r="O60" s="166">
        <f t="shared" si="4"/>
        <v>11336</v>
      </c>
    </row>
    <row r="61" spans="1:15">
      <c r="A61" s="87">
        <v>26</v>
      </c>
      <c r="B61" s="85" t="s">
        <v>137</v>
      </c>
      <c r="C61" s="143">
        <v>6</v>
      </c>
      <c r="D61" s="143">
        <v>4</v>
      </c>
      <c r="E61" s="143">
        <v>7</v>
      </c>
      <c r="F61" s="143">
        <v>24</v>
      </c>
      <c r="G61" s="143">
        <v>21</v>
      </c>
      <c r="H61" s="143">
        <v>41</v>
      </c>
      <c r="I61" s="143">
        <v>69</v>
      </c>
      <c r="J61" s="143">
        <v>104</v>
      </c>
      <c r="K61" s="143">
        <v>189</v>
      </c>
      <c r="L61" s="144">
        <v>37</v>
      </c>
      <c r="M61" s="144">
        <v>23</v>
      </c>
      <c r="N61" s="143">
        <v>14</v>
      </c>
      <c r="O61" s="166">
        <f t="shared" si="4"/>
        <v>539</v>
      </c>
    </row>
    <row r="62" spans="1:15">
      <c r="A62" s="93">
        <v>27</v>
      </c>
      <c r="B62" s="94" t="s">
        <v>138</v>
      </c>
      <c r="C62" s="143">
        <v>4</v>
      </c>
      <c r="D62" s="143">
        <v>11</v>
      </c>
      <c r="E62" s="143">
        <v>24</v>
      </c>
      <c r="F62" s="143">
        <v>122</v>
      </c>
      <c r="G62" s="143">
        <v>160</v>
      </c>
      <c r="H62" s="143">
        <v>130</v>
      </c>
      <c r="I62" s="143">
        <v>257</v>
      </c>
      <c r="J62" s="143">
        <v>320</v>
      </c>
      <c r="K62" s="143">
        <v>751</v>
      </c>
      <c r="L62" s="144">
        <v>226</v>
      </c>
      <c r="M62" s="144">
        <v>107</v>
      </c>
      <c r="N62" s="143">
        <v>189</v>
      </c>
      <c r="O62" s="166">
        <f t="shared" si="4"/>
        <v>2301</v>
      </c>
    </row>
    <row r="63" spans="1:15">
      <c r="A63" s="93">
        <v>28</v>
      </c>
      <c r="B63" s="94" t="s">
        <v>139</v>
      </c>
      <c r="C63" s="143">
        <v>5</v>
      </c>
      <c r="D63" s="143">
        <v>7</v>
      </c>
      <c r="E63" s="143">
        <v>7</v>
      </c>
      <c r="F63" s="143">
        <v>17</v>
      </c>
      <c r="G63" s="143">
        <v>19</v>
      </c>
      <c r="H63" s="143">
        <v>60</v>
      </c>
      <c r="I63" s="143">
        <v>89</v>
      </c>
      <c r="J63" s="143">
        <v>186</v>
      </c>
      <c r="K63" s="143">
        <v>323</v>
      </c>
      <c r="L63" s="144">
        <v>142</v>
      </c>
      <c r="M63" s="144">
        <v>91</v>
      </c>
      <c r="N63" s="143">
        <v>105</v>
      </c>
      <c r="O63" s="166">
        <f t="shared" si="4"/>
        <v>1051</v>
      </c>
    </row>
    <row r="64" spans="1:15">
      <c r="A64" s="93">
        <v>29</v>
      </c>
      <c r="B64" s="94" t="s">
        <v>140</v>
      </c>
      <c r="C64" s="143">
        <v>4</v>
      </c>
      <c r="D64" s="143">
        <v>9</v>
      </c>
      <c r="E64" s="143">
        <v>9</v>
      </c>
      <c r="F64" s="143">
        <v>30</v>
      </c>
      <c r="G64" s="143">
        <v>62</v>
      </c>
      <c r="H64" s="143">
        <v>112</v>
      </c>
      <c r="I64" s="143">
        <v>200</v>
      </c>
      <c r="J64" s="143">
        <v>231</v>
      </c>
      <c r="K64" s="143">
        <v>438</v>
      </c>
      <c r="L64" s="144">
        <v>106</v>
      </c>
      <c r="M64" s="144">
        <v>86</v>
      </c>
      <c r="N64" s="143">
        <v>112</v>
      </c>
      <c r="O64" s="166">
        <f t="shared" si="4"/>
        <v>1399</v>
      </c>
    </row>
    <row r="65" spans="1:16">
      <c r="A65" s="93">
        <v>30</v>
      </c>
      <c r="B65" s="94" t="s">
        <v>141</v>
      </c>
      <c r="C65" s="143">
        <v>70</v>
      </c>
      <c r="D65" s="143">
        <v>996</v>
      </c>
      <c r="E65" s="143">
        <v>3010</v>
      </c>
      <c r="F65" s="143">
        <v>11282</v>
      </c>
      <c r="G65" s="143">
        <v>29368</v>
      </c>
      <c r="H65" s="143">
        <v>33987</v>
      </c>
      <c r="I65" s="143">
        <v>48526</v>
      </c>
      <c r="J65" s="143">
        <v>56769</v>
      </c>
      <c r="K65" s="143">
        <v>151773</v>
      </c>
      <c r="L65" s="144">
        <v>129210</v>
      </c>
      <c r="M65" s="144">
        <v>125712</v>
      </c>
      <c r="N65" s="143">
        <v>86825</v>
      </c>
      <c r="O65" s="166">
        <f t="shared" si="4"/>
        <v>677528</v>
      </c>
    </row>
    <row r="66" spans="1:16">
      <c r="A66" s="82">
        <v>31</v>
      </c>
      <c r="B66" s="83" t="s">
        <v>252</v>
      </c>
      <c r="C66" s="167">
        <f t="shared" ref="C66:N66" si="5">SUM(C67:C75)</f>
        <v>28</v>
      </c>
      <c r="D66" s="167">
        <f t="shared" si="5"/>
        <v>172</v>
      </c>
      <c r="E66" s="167">
        <f t="shared" si="5"/>
        <v>457</v>
      </c>
      <c r="F66" s="167">
        <f t="shared" si="5"/>
        <v>424</v>
      </c>
      <c r="G66" s="167">
        <f t="shared" si="5"/>
        <v>721</v>
      </c>
      <c r="H66" s="167">
        <f t="shared" si="5"/>
        <v>1170</v>
      </c>
      <c r="I66" s="167">
        <f t="shared" si="5"/>
        <v>2840</v>
      </c>
      <c r="J66" s="167">
        <f t="shared" si="5"/>
        <v>2298</v>
      </c>
      <c r="K66" s="167">
        <f t="shared" si="5"/>
        <v>10842</v>
      </c>
      <c r="L66" s="167">
        <f t="shared" si="5"/>
        <v>7348</v>
      </c>
      <c r="M66" s="167">
        <f t="shared" si="5"/>
        <v>1526</v>
      </c>
      <c r="N66" s="167">
        <f t="shared" si="5"/>
        <v>1645</v>
      </c>
      <c r="O66" s="166">
        <f t="shared" si="4"/>
        <v>29471</v>
      </c>
    </row>
    <row r="67" spans="1:16">
      <c r="A67" s="489"/>
      <c r="B67" s="94" t="s">
        <v>143</v>
      </c>
      <c r="C67" s="143">
        <v>0</v>
      </c>
      <c r="D67" s="143">
        <v>0</v>
      </c>
      <c r="E67" s="143">
        <v>4</v>
      </c>
      <c r="F67" s="143">
        <v>23</v>
      </c>
      <c r="G67" s="143">
        <v>68</v>
      </c>
      <c r="H67" s="143">
        <v>124</v>
      </c>
      <c r="I67" s="143">
        <v>202</v>
      </c>
      <c r="J67" s="143">
        <v>155</v>
      </c>
      <c r="K67" s="143">
        <v>1426</v>
      </c>
      <c r="L67" s="143">
        <v>649</v>
      </c>
      <c r="M67" s="143">
        <v>248</v>
      </c>
      <c r="N67" s="143">
        <v>500</v>
      </c>
      <c r="O67" s="166">
        <f t="shared" si="4"/>
        <v>3399</v>
      </c>
    </row>
    <row r="68" spans="1:16">
      <c r="A68" s="490"/>
      <c r="B68" s="94" t="s">
        <v>144</v>
      </c>
      <c r="C68" s="143">
        <v>15</v>
      </c>
      <c r="D68" s="143">
        <v>119</v>
      </c>
      <c r="E68" s="143">
        <v>383</v>
      </c>
      <c r="F68" s="143">
        <v>349</v>
      </c>
      <c r="G68" s="143">
        <v>515</v>
      </c>
      <c r="H68" s="143">
        <v>917</v>
      </c>
      <c r="I68" s="143">
        <v>2210</v>
      </c>
      <c r="J68" s="143">
        <v>1514</v>
      </c>
      <c r="K68" s="143">
        <v>5050</v>
      </c>
      <c r="L68" s="144">
        <v>1473</v>
      </c>
      <c r="M68" s="144">
        <v>890</v>
      </c>
      <c r="N68" s="143">
        <v>882</v>
      </c>
      <c r="O68" s="166">
        <f t="shared" si="4"/>
        <v>14317</v>
      </c>
    </row>
    <row r="69" spans="1:16">
      <c r="A69" s="490"/>
      <c r="B69" s="94" t="s">
        <v>145</v>
      </c>
      <c r="C69" s="143">
        <v>0</v>
      </c>
      <c r="D69" s="143">
        <v>15</v>
      </c>
      <c r="E69" s="143">
        <v>23</v>
      </c>
      <c r="F69" s="143">
        <v>33</v>
      </c>
      <c r="G69" s="143">
        <v>44</v>
      </c>
      <c r="H69" s="143">
        <v>38</v>
      </c>
      <c r="I69" s="143">
        <v>44</v>
      </c>
      <c r="J69" s="143">
        <v>59</v>
      </c>
      <c r="K69" s="143">
        <v>479</v>
      </c>
      <c r="L69" s="144">
        <v>109</v>
      </c>
      <c r="M69" s="144">
        <v>59</v>
      </c>
      <c r="N69" s="143">
        <v>74</v>
      </c>
      <c r="O69" s="166">
        <f t="shared" si="4"/>
        <v>977</v>
      </c>
    </row>
    <row r="70" spans="1:16">
      <c r="A70" s="490"/>
      <c r="B70" s="94" t="s">
        <v>146</v>
      </c>
      <c r="C70" s="143">
        <v>0</v>
      </c>
      <c r="D70" s="143">
        <v>0</v>
      </c>
      <c r="E70" s="143">
        <v>3</v>
      </c>
      <c r="F70" s="143">
        <v>1</v>
      </c>
      <c r="G70" s="143">
        <v>3</v>
      </c>
      <c r="H70" s="143">
        <v>3</v>
      </c>
      <c r="I70" s="143">
        <v>4</v>
      </c>
      <c r="J70" s="143">
        <v>15</v>
      </c>
      <c r="K70" s="143">
        <v>36</v>
      </c>
      <c r="L70" s="143">
        <v>13</v>
      </c>
      <c r="M70" s="143">
        <v>2</v>
      </c>
      <c r="N70" s="143">
        <v>16</v>
      </c>
      <c r="O70" s="166">
        <f t="shared" si="4"/>
        <v>96</v>
      </c>
    </row>
    <row r="71" spans="1:16">
      <c r="A71" s="490"/>
      <c r="B71" s="94" t="s">
        <v>147</v>
      </c>
      <c r="C71" s="143">
        <v>9</v>
      </c>
      <c r="D71" s="143">
        <v>38</v>
      </c>
      <c r="E71" s="143">
        <v>37</v>
      </c>
      <c r="F71" s="143">
        <v>0</v>
      </c>
      <c r="G71" s="143">
        <v>70</v>
      </c>
      <c r="H71" s="143">
        <v>65</v>
      </c>
      <c r="I71" s="143">
        <v>350</v>
      </c>
      <c r="J71" s="143">
        <v>513</v>
      </c>
      <c r="K71" s="143">
        <v>3685</v>
      </c>
      <c r="L71" s="143">
        <v>5079</v>
      </c>
      <c r="M71" s="143">
        <v>318</v>
      </c>
      <c r="N71" s="143">
        <v>154</v>
      </c>
      <c r="O71" s="166">
        <f t="shared" si="4"/>
        <v>10318</v>
      </c>
    </row>
    <row r="72" spans="1:16">
      <c r="A72" s="490"/>
      <c r="B72" s="174" t="s">
        <v>263</v>
      </c>
      <c r="C72" s="143">
        <v>1</v>
      </c>
      <c r="D72" s="143">
        <v>0</v>
      </c>
      <c r="E72" s="143">
        <v>3</v>
      </c>
      <c r="F72" s="143">
        <v>6</v>
      </c>
      <c r="G72" s="143">
        <v>10</v>
      </c>
      <c r="H72" s="143">
        <v>8</v>
      </c>
      <c r="I72" s="143">
        <v>17</v>
      </c>
      <c r="J72" s="143">
        <v>21</v>
      </c>
      <c r="K72" s="143">
        <v>33</v>
      </c>
      <c r="L72" s="144">
        <v>5</v>
      </c>
      <c r="M72" s="144">
        <v>6</v>
      </c>
      <c r="N72" s="143">
        <v>17</v>
      </c>
      <c r="O72" s="166">
        <f t="shared" si="4"/>
        <v>127</v>
      </c>
    </row>
    <row r="73" spans="1:16">
      <c r="A73" s="490"/>
      <c r="B73" s="174" t="s">
        <v>264</v>
      </c>
      <c r="C73" s="143">
        <v>1</v>
      </c>
      <c r="D73" s="143">
        <v>0</v>
      </c>
      <c r="E73" s="143">
        <v>2</v>
      </c>
      <c r="F73" s="143">
        <v>4</v>
      </c>
      <c r="G73" s="143">
        <v>4</v>
      </c>
      <c r="H73" s="143">
        <v>3</v>
      </c>
      <c r="I73" s="143">
        <v>7</v>
      </c>
      <c r="J73" s="143">
        <v>7</v>
      </c>
      <c r="K73" s="143">
        <v>56</v>
      </c>
      <c r="L73" s="144">
        <v>5</v>
      </c>
      <c r="M73" s="144">
        <v>1</v>
      </c>
      <c r="N73" s="143">
        <v>2</v>
      </c>
      <c r="O73" s="166">
        <f t="shared" si="4"/>
        <v>92</v>
      </c>
    </row>
    <row r="74" spans="1:16">
      <c r="A74" s="490"/>
      <c r="B74" s="174" t="s">
        <v>254</v>
      </c>
      <c r="C74" s="143">
        <v>1</v>
      </c>
      <c r="D74" s="143">
        <v>0</v>
      </c>
      <c r="E74" s="143">
        <v>1</v>
      </c>
      <c r="F74" s="143">
        <v>1</v>
      </c>
      <c r="G74" s="143">
        <v>4</v>
      </c>
      <c r="H74" s="143">
        <v>6</v>
      </c>
      <c r="I74" s="143">
        <v>3</v>
      </c>
      <c r="J74" s="143">
        <v>8</v>
      </c>
      <c r="K74" s="143">
        <v>49</v>
      </c>
      <c r="L74" s="144">
        <v>3</v>
      </c>
      <c r="M74" s="144">
        <v>0</v>
      </c>
      <c r="N74" s="143">
        <v>0</v>
      </c>
      <c r="O74" s="166">
        <f t="shared" si="4"/>
        <v>76</v>
      </c>
    </row>
    <row r="75" spans="1:16">
      <c r="A75" s="491"/>
      <c r="B75" s="174" t="s">
        <v>267</v>
      </c>
      <c r="C75" s="143">
        <v>1</v>
      </c>
      <c r="D75" s="143">
        <v>0</v>
      </c>
      <c r="E75" s="143">
        <v>1</v>
      </c>
      <c r="F75" s="143">
        <v>7</v>
      </c>
      <c r="G75" s="143">
        <v>3</v>
      </c>
      <c r="H75" s="143">
        <v>6</v>
      </c>
      <c r="I75" s="143">
        <v>3</v>
      </c>
      <c r="J75" s="143">
        <v>6</v>
      </c>
      <c r="K75" s="143">
        <v>28</v>
      </c>
      <c r="L75" s="144">
        <v>12</v>
      </c>
      <c r="M75" s="144">
        <v>2</v>
      </c>
      <c r="N75" s="143">
        <v>0</v>
      </c>
      <c r="O75" s="166">
        <f t="shared" si="4"/>
        <v>69</v>
      </c>
    </row>
    <row r="76" spans="1:16">
      <c r="A76" s="87">
        <v>32</v>
      </c>
      <c r="B76" s="94" t="s">
        <v>149</v>
      </c>
      <c r="C76" s="143">
        <v>31</v>
      </c>
      <c r="D76" s="143">
        <v>1637</v>
      </c>
      <c r="E76" s="143">
        <v>8</v>
      </c>
      <c r="F76" s="143">
        <v>349</v>
      </c>
      <c r="G76" s="143">
        <v>280</v>
      </c>
      <c r="H76" s="143">
        <v>553</v>
      </c>
      <c r="I76" s="143">
        <v>986</v>
      </c>
      <c r="J76" s="143">
        <v>1223</v>
      </c>
      <c r="K76" s="143">
        <v>2906</v>
      </c>
      <c r="L76" s="144">
        <v>1590</v>
      </c>
      <c r="M76" s="144">
        <v>850</v>
      </c>
      <c r="N76" s="143">
        <v>912</v>
      </c>
      <c r="O76" s="166">
        <f t="shared" si="4"/>
        <v>11325</v>
      </c>
    </row>
    <row r="77" spans="1:16">
      <c r="A77" s="174">
        <v>33</v>
      </c>
      <c r="B77" s="165" t="s">
        <v>288</v>
      </c>
      <c r="C77" s="143">
        <v>2</v>
      </c>
      <c r="D77" s="143">
        <v>11</v>
      </c>
      <c r="E77" s="143">
        <v>4</v>
      </c>
      <c r="F77" s="143">
        <v>71</v>
      </c>
      <c r="G77" s="143">
        <v>126</v>
      </c>
      <c r="H77" s="143">
        <v>220</v>
      </c>
      <c r="I77" s="143">
        <v>293</v>
      </c>
      <c r="J77" s="143">
        <v>361</v>
      </c>
      <c r="K77" s="143">
        <v>1029</v>
      </c>
      <c r="L77" s="144">
        <v>208</v>
      </c>
      <c r="M77" s="144">
        <v>179</v>
      </c>
      <c r="N77" s="143">
        <v>293</v>
      </c>
      <c r="O77" s="166">
        <f t="shared" si="4"/>
        <v>2797</v>
      </c>
    </row>
    <row r="78" spans="1:16">
      <c r="A78" s="484" t="s">
        <v>150</v>
      </c>
      <c r="B78" s="485"/>
      <c r="C78" s="166">
        <f t="shared" ref="C78:N78" si="6">C5+C13+C16+C36+C37+C38+C39+SUM(C43:C66)+C76+C77</f>
        <v>716</v>
      </c>
      <c r="D78" s="166">
        <f t="shared" si="6"/>
        <v>4535</v>
      </c>
      <c r="E78" s="166">
        <f t="shared" si="6"/>
        <v>38323</v>
      </c>
      <c r="F78" s="166">
        <f t="shared" si="6"/>
        <v>99021</v>
      </c>
      <c r="G78" s="166">
        <f t="shared" si="6"/>
        <v>123550</v>
      </c>
      <c r="H78" s="166">
        <f t="shared" si="6"/>
        <v>200842</v>
      </c>
      <c r="I78" s="166">
        <f t="shared" si="6"/>
        <v>257503</v>
      </c>
      <c r="J78" s="166">
        <f t="shared" si="6"/>
        <v>275974</v>
      </c>
      <c r="K78" s="166">
        <f t="shared" si="6"/>
        <v>515597</v>
      </c>
      <c r="L78" s="166">
        <f t="shared" si="6"/>
        <v>323222</v>
      </c>
      <c r="M78" s="166">
        <f t="shared" si="6"/>
        <v>423724</v>
      </c>
      <c r="N78" s="166">
        <f t="shared" si="6"/>
        <v>644769</v>
      </c>
      <c r="O78" s="166">
        <f t="shared" si="4"/>
        <v>2907776</v>
      </c>
      <c r="P78" s="175"/>
    </row>
    <row r="79" spans="1:16">
      <c r="L79" s="178"/>
      <c r="M79" s="178"/>
    </row>
    <row r="80" spans="1:16">
      <c r="L80" s="178"/>
      <c r="M80" s="178"/>
    </row>
    <row r="81" spans="1:15">
      <c r="L81" s="178"/>
      <c r="M81" s="178"/>
    </row>
    <row r="82" spans="1:15">
      <c r="A82" s="165"/>
      <c r="B82" s="165"/>
      <c r="L82" s="178"/>
      <c r="M82" s="178"/>
      <c r="O82" s="182"/>
    </row>
    <row r="83" spans="1:15">
      <c r="A83" s="165"/>
      <c r="B83" s="165"/>
      <c r="L83" s="178"/>
      <c r="M83" s="178"/>
    </row>
    <row r="84" spans="1:15">
      <c r="A84" s="165"/>
      <c r="B84" s="165"/>
      <c r="L84" s="178"/>
      <c r="M84" s="178"/>
    </row>
    <row r="85" spans="1:15">
      <c r="A85" s="165"/>
      <c r="B85" s="165"/>
      <c r="L85" s="178"/>
      <c r="M85" s="178"/>
    </row>
    <row r="86" spans="1:15">
      <c r="A86" s="165"/>
      <c r="B86" s="165"/>
      <c r="L86" s="178"/>
      <c r="M86" s="178"/>
    </row>
    <row r="87" spans="1:15">
      <c r="A87" s="165"/>
      <c r="B87" s="165"/>
      <c r="L87" s="178"/>
      <c r="M87" s="178"/>
    </row>
    <row r="88" spans="1:15">
      <c r="A88" s="165"/>
      <c r="B88" s="165"/>
      <c r="L88" s="178"/>
      <c r="M88" s="178"/>
    </row>
    <row r="89" spans="1:15">
      <c r="A89" s="165"/>
      <c r="B89" s="165"/>
      <c r="L89" s="178"/>
      <c r="M89" s="178"/>
    </row>
    <row r="90" spans="1:15">
      <c r="A90" s="165"/>
      <c r="B90" s="165"/>
      <c r="L90" s="178"/>
      <c r="M90" s="178"/>
    </row>
    <row r="91" spans="1:15">
      <c r="A91" s="165"/>
      <c r="B91" s="165"/>
      <c r="L91" s="178"/>
      <c r="M91" s="178"/>
    </row>
    <row r="92" spans="1:15">
      <c r="A92" s="165"/>
      <c r="B92" s="165"/>
      <c r="L92" s="178"/>
      <c r="M92" s="178"/>
    </row>
    <row r="93" spans="1:15">
      <c r="A93" s="165"/>
      <c r="B93" s="165"/>
      <c r="L93" s="178"/>
      <c r="M93" s="178"/>
    </row>
    <row r="94" spans="1:15">
      <c r="A94" s="165"/>
      <c r="B94" s="165"/>
      <c r="L94" s="178"/>
      <c r="M94" s="178"/>
    </row>
    <row r="95" spans="1:15">
      <c r="A95" s="165"/>
      <c r="B95" s="165"/>
      <c r="L95" s="178"/>
      <c r="M95" s="178"/>
    </row>
    <row r="96" spans="1:15">
      <c r="A96" s="165"/>
      <c r="B96" s="165"/>
      <c r="L96" s="178"/>
      <c r="M96" s="178"/>
    </row>
    <row r="97" spans="1:13">
      <c r="A97" s="165"/>
      <c r="B97" s="165"/>
      <c r="L97" s="178"/>
      <c r="M97" s="178"/>
    </row>
    <row r="98" spans="1:13">
      <c r="A98" s="165"/>
      <c r="B98" s="165"/>
      <c r="L98" s="178"/>
      <c r="M98" s="178"/>
    </row>
    <row r="99" spans="1:13">
      <c r="A99" s="165"/>
      <c r="B99" s="165"/>
      <c r="L99" s="178"/>
      <c r="M99" s="178"/>
    </row>
    <row r="100" spans="1:13">
      <c r="A100" s="165"/>
      <c r="B100" s="165"/>
      <c r="L100" s="178"/>
      <c r="M100" s="178"/>
    </row>
    <row r="101" spans="1:13">
      <c r="A101" s="165"/>
      <c r="B101" s="165"/>
      <c r="L101" s="178"/>
      <c r="M101" s="178"/>
    </row>
    <row r="102" spans="1:13">
      <c r="A102" s="165"/>
      <c r="B102" s="165"/>
      <c r="L102" s="178"/>
      <c r="M102" s="178"/>
    </row>
    <row r="103" spans="1:13">
      <c r="A103" s="165"/>
      <c r="B103" s="165"/>
      <c r="L103" s="178"/>
      <c r="M103" s="178"/>
    </row>
    <row r="104" spans="1:13">
      <c r="A104" s="165"/>
      <c r="B104" s="165"/>
      <c r="L104" s="178"/>
      <c r="M104" s="178"/>
    </row>
    <row r="105" spans="1:13">
      <c r="A105" s="165"/>
      <c r="B105" s="165"/>
      <c r="L105" s="178"/>
      <c r="M105" s="178"/>
    </row>
    <row r="106" spans="1:13">
      <c r="A106" s="165"/>
      <c r="B106" s="165"/>
      <c r="L106" s="178"/>
      <c r="M106" s="178"/>
    </row>
    <row r="107" spans="1:13">
      <c r="A107" s="165"/>
      <c r="B107" s="165"/>
      <c r="L107" s="178"/>
      <c r="M107" s="178"/>
    </row>
    <row r="108" spans="1:13">
      <c r="A108" s="165"/>
      <c r="B108" s="165"/>
      <c r="L108" s="178"/>
      <c r="M108" s="178"/>
    </row>
    <row r="109" spans="1:13">
      <c r="A109" s="165"/>
      <c r="B109" s="165"/>
      <c r="L109" s="178"/>
      <c r="M109" s="178"/>
    </row>
    <row r="110" spans="1:13">
      <c r="A110" s="165"/>
      <c r="B110" s="165"/>
      <c r="L110" s="178"/>
      <c r="M110" s="178"/>
    </row>
    <row r="111" spans="1:13">
      <c r="A111" s="165"/>
      <c r="B111" s="165"/>
      <c r="L111" s="178"/>
      <c r="M111" s="178"/>
    </row>
    <row r="112" spans="1:13">
      <c r="A112" s="165"/>
      <c r="B112" s="165"/>
      <c r="L112" s="178"/>
      <c r="M112" s="178"/>
    </row>
    <row r="113" spans="1:13">
      <c r="A113" s="165"/>
      <c r="B113" s="165"/>
      <c r="L113" s="178"/>
      <c r="M113" s="178"/>
    </row>
    <row r="114" spans="1:13">
      <c r="A114" s="165"/>
      <c r="B114" s="165"/>
      <c r="L114" s="178"/>
      <c r="M114" s="178"/>
    </row>
    <row r="115" spans="1:13">
      <c r="A115" s="165"/>
      <c r="B115" s="165"/>
      <c r="L115" s="178"/>
      <c r="M115" s="178"/>
    </row>
    <row r="116" spans="1:13">
      <c r="A116" s="165"/>
      <c r="B116" s="165"/>
      <c r="L116" s="178"/>
      <c r="M116" s="178"/>
    </row>
    <row r="117" spans="1:13">
      <c r="A117" s="165"/>
      <c r="B117" s="165"/>
      <c r="L117" s="178"/>
      <c r="M117" s="178"/>
    </row>
    <row r="118" spans="1:13">
      <c r="A118" s="165"/>
      <c r="B118" s="165"/>
      <c r="L118" s="178"/>
      <c r="M118" s="178"/>
    </row>
    <row r="119" spans="1:13">
      <c r="A119" s="165"/>
      <c r="B119" s="165"/>
      <c r="L119" s="178"/>
      <c r="M119" s="178"/>
    </row>
    <row r="120" spans="1:13">
      <c r="A120" s="165"/>
      <c r="B120" s="165"/>
      <c r="L120" s="178"/>
      <c r="M120" s="178"/>
    </row>
    <row r="121" spans="1:13">
      <c r="A121" s="165"/>
      <c r="B121" s="165"/>
      <c r="L121" s="178"/>
      <c r="M121" s="178"/>
    </row>
    <row r="122" spans="1:13">
      <c r="A122" s="165"/>
      <c r="B122" s="165"/>
      <c r="L122" s="178"/>
      <c r="M122" s="178"/>
    </row>
    <row r="123" spans="1:13">
      <c r="A123" s="165"/>
      <c r="B123" s="165"/>
      <c r="L123" s="178"/>
      <c r="M123" s="178"/>
    </row>
    <row r="124" spans="1:13">
      <c r="A124" s="165"/>
      <c r="B124" s="165"/>
      <c r="L124" s="178"/>
      <c r="M124" s="178"/>
    </row>
    <row r="125" spans="1:13">
      <c r="A125" s="165"/>
      <c r="B125" s="165"/>
      <c r="L125" s="178"/>
      <c r="M125" s="178"/>
    </row>
    <row r="126" spans="1:13">
      <c r="A126" s="165"/>
      <c r="B126" s="165"/>
      <c r="L126" s="178"/>
      <c r="M126" s="178"/>
    </row>
    <row r="127" spans="1:13">
      <c r="A127" s="165"/>
      <c r="B127" s="165"/>
      <c r="L127" s="178"/>
      <c r="M127" s="178"/>
    </row>
    <row r="128" spans="1:13">
      <c r="A128" s="165"/>
      <c r="B128" s="165"/>
      <c r="L128" s="178"/>
      <c r="M128" s="178"/>
    </row>
    <row r="129" spans="1:13">
      <c r="A129" s="165"/>
      <c r="B129" s="165"/>
      <c r="L129" s="178"/>
      <c r="M129" s="178"/>
    </row>
    <row r="130" spans="1:13">
      <c r="A130" s="165"/>
      <c r="B130" s="165"/>
      <c r="L130" s="178"/>
      <c r="M130" s="178"/>
    </row>
    <row r="131" spans="1:13">
      <c r="A131" s="165"/>
      <c r="B131" s="165"/>
      <c r="L131" s="178"/>
      <c r="M131" s="178"/>
    </row>
    <row r="132" spans="1:13">
      <c r="A132" s="165"/>
      <c r="B132" s="165"/>
      <c r="L132" s="178"/>
      <c r="M132" s="178"/>
    </row>
    <row r="133" spans="1:13">
      <c r="A133" s="165"/>
      <c r="B133" s="165"/>
      <c r="L133" s="178"/>
      <c r="M133" s="178"/>
    </row>
    <row r="134" spans="1:13">
      <c r="A134" s="165"/>
      <c r="B134" s="165"/>
      <c r="L134" s="178"/>
      <c r="M134" s="178"/>
    </row>
    <row r="135" spans="1:13">
      <c r="A135" s="165"/>
      <c r="B135" s="165"/>
      <c r="L135" s="178"/>
      <c r="M135" s="178"/>
    </row>
    <row r="136" spans="1:13">
      <c r="A136" s="165"/>
      <c r="B136" s="165"/>
      <c r="L136" s="178"/>
      <c r="M136" s="178"/>
    </row>
    <row r="137" spans="1:13">
      <c r="A137" s="165"/>
      <c r="B137" s="165"/>
      <c r="L137" s="178"/>
      <c r="M137" s="178"/>
    </row>
    <row r="138" spans="1:13">
      <c r="A138" s="165"/>
      <c r="B138" s="165"/>
      <c r="L138" s="178"/>
      <c r="M138" s="178"/>
    </row>
    <row r="139" spans="1:13">
      <c r="A139" s="165"/>
      <c r="B139" s="165"/>
      <c r="L139" s="178"/>
      <c r="M139" s="178"/>
    </row>
    <row r="140" spans="1:13">
      <c r="A140" s="165"/>
      <c r="B140" s="165"/>
      <c r="L140" s="178"/>
      <c r="M140" s="178"/>
    </row>
    <row r="141" spans="1:13">
      <c r="A141" s="165"/>
      <c r="B141" s="165"/>
      <c r="L141" s="178"/>
      <c r="M141" s="178"/>
    </row>
    <row r="142" spans="1:13">
      <c r="A142" s="165"/>
      <c r="B142" s="165"/>
      <c r="L142" s="178"/>
      <c r="M142" s="178"/>
    </row>
    <row r="143" spans="1:13">
      <c r="A143" s="165"/>
      <c r="B143" s="165"/>
      <c r="L143" s="178"/>
      <c r="M143" s="178"/>
    </row>
    <row r="144" spans="1:13">
      <c r="A144" s="165"/>
      <c r="B144" s="165"/>
      <c r="L144" s="178"/>
      <c r="M144" s="178"/>
    </row>
    <row r="145" spans="1:13">
      <c r="A145" s="165"/>
      <c r="B145" s="165"/>
      <c r="L145" s="178"/>
      <c r="M145" s="178"/>
    </row>
    <row r="146" spans="1:13">
      <c r="A146" s="165"/>
      <c r="B146" s="165"/>
      <c r="L146" s="178"/>
      <c r="M146" s="178"/>
    </row>
    <row r="147" spans="1:13">
      <c r="A147" s="165"/>
      <c r="B147" s="165"/>
      <c r="L147" s="178"/>
      <c r="M147" s="178"/>
    </row>
    <row r="148" spans="1:13">
      <c r="A148" s="165"/>
      <c r="B148" s="165"/>
      <c r="L148" s="178"/>
      <c r="M148" s="178"/>
    </row>
    <row r="149" spans="1:13">
      <c r="A149" s="165"/>
      <c r="B149" s="165"/>
      <c r="L149" s="178"/>
      <c r="M149" s="178"/>
    </row>
    <row r="150" spans="1:13">
      <c r="A150" s="165"/>
      <c r="B150" s="165"/>
      <c r="L150" s="178"/>
      <c r="M150" s="178"/>
    </row>
    <row r="151" spans="1:13">
      <c r="A151" s="165"/>
      <c r="B151" s="165"/>
      <c r="L151" s="178"/>
      <c r="M151" s="178"/>
    </row>
    <row r="152" spans="1:13">
      <c r="A152" s="165"/>
      <c r="B152" s="165"/>
      <c r="L152" s="178"/>
      <c r="M152" s="178"/>
    </row>
    <row r="153" spans="1:13">
      <c r="A153" s="165"/>
      <c r="B153" s="165"/>
      <c r="L153" s="178"/>
      <c r="M153" s="178"/>
    </row>
    <row r="154" spans="1:13">
      <c r="A154" s="165"/>
      <c r="B154" s="165"/>
      <c r="L154" s="178"/>
      <c r="M154" s="178"/>
    </row>
    <row r="155" spans="1:13">
      <c r="A155" s="165"/>
      <c r="B155" s="165"/>
      <c r="L155" s="178"/>
      <c r="M155" s="178"/>
    </row>
    <row r="156" spans="1:13">
      <c r="A156" s="165"/>
      <c r="B156" s="165"/>
      <c r="L156" s="178"/>
      <c r="M156" s="178"/>
    </row>
    <row r="157" spans="1:13">
      <c r="A157" s="165"/>
      <c r="B157" s="165"/>
      <c r="L157" s="178"/>
      <c r="M157" s="178"/>
    </row>
    <row r="158" spans="1:13">
      <c r="A158" s="165"/>
      <c r="B158" s="165"/>
      <c r="L158" s="178"/>
      <c r="M158" s="178"/>
    </row>
    <row r="159" spans="1:13">
      <c r="A159" s="165"/>
      <c r="B159" s="165"/>
      <c r="L159" s="178"/>
      <c r="M159" s="178"/>
    </row>
    <row r="160" spans="1:13">
      <c r="A160" s="165"/>
      <c r="B160" s="165"/>
      <c r="L160" s="178"/>
      <c r="M160" s="178"/>
    </row>
    <row r="161" spans="1:13">
      <c r="A161" s="165"/>
      <c r="B161" s="165"/>
      <c r="L161" s="178"/>
      <c r="M161" s="178"/>
    </row>
    <row r="162" spans="1:13">
      <c r="A162" s="165"/>
      <c r="B162" s="165"/>
      <c r="L162" s="178"/>
      <c r="M162" s="178"/>
    </row>
    <row r="163" spans="1:13">
      <c r="A163" s="165"/>
      <c r="B163" s="165"/>
      <c r="L163" s="178"/>
      <c r="M163" s="178"/>
    </row>
    <row r="164" spans="1:13">
      <c r="A164" s="165"/>
      <c r="B164" s="165"/>
      <c r="L164" s="178"/>
      <c r="M164" s="178"/>
    </row>
    <row r="165" spans="1:13">
      <c r="A165" s="165"/>
      <c r="B165" s="165"/>
      <c r="L165" s="178"/>
      <c r="M165" s="178"/>
    </row>
    <row r="166" spans="1:13">
      <c r="A166" s="165"/>
      <c r="B166" s="165"/>
      <c r="L166" s="178"/>
      <c r="M166" s="178"/>
    </row>
    <row r="167" spans="1:13">
      <c r="A167" s="165"/>
      <c r="B167" s="165"/>
      <c r="L167" s="178"/>
      <c r="M167" s="178"/>
    </row>
    <row r="168" spans="1:13">
      <c r="A168" s="165"/>
      <c r="B168" s="165"/>
      <c r="L168" s="178"/>
      <c r="M168" s="178"/>
    </row>
    <row r="169" spans="1:13">
      <c r="A169" s="165"/>
      <c r="B169" s="165"/>
      <c r="L169" s="178"/>
      <c r="M169" s="178"/>
    </row>
    <row r="170" spans="1:13">
      <c r="A170" s="165"/>
      <c r="B170" s="165"/>
      <c r="L170" s="178"/>
      <c r="M170" s="178"/>
    </row>
    <row r="171" spans="1:13">
      <c r="A171" s="165"/>
      <c r="B171" s="165"/>
      <c r="L171" s="178"/>
      <c r="M171" s="178"/>
    </row>
    <row r="172" spans="1:13">
      <c r="A172" s="165"/>
      <c r="B172" s="165"/>
      <c r="L172" s="178"/>
      <c r="M172" s="178"/>
    </row>
    <row r="173" spans="1:13">
      <c r="A173" s="165"/>
      <c r="B173" s="165"/>
      <c r="L173" s="178"/>
      <c r="M173" s="178"/>
    </row>
    <row r="174" spans="1:13">
      <c r="A174" s="165"/>
      <c r="B174" s="165"/>
      <c r="L174" s="178"/>
      <c r="M174" s="178"/>
    </row>
    <row r="175" spans="1:13">
      <c r="A175" s="165"/>
      <c r="B175" s="165"/>
      <c r="L175" s="178"/>
      <c r="M175" s="178"/>
    </row>
    <row r="176" spans="1:13">
      <c r="A176" s="165"/>
      <c r="B176" s="165"/>
      <c r="L176" s="178"/>
      <c r="M176" s="178"/>
    </row>
    <row r="177" spans="1:13">
      <c r="A177" s="165"/>
      <c r="B177" s="165"/>
      <c r="L177" s="178"/>
      <c r="M177" s="178"/>
    </row>
    <row r="178" spans="1:13">
      <c r="A178" s="165"/>
      <c r="B178" s="165"/>
      <c r="L178" s="178"/>
      <c r="M178" s="178"/>
    </row>
    <row r="179" spans="1:13">
      <c r="A179" s="165"/>
      <c r="B179" s="165"/>
      <c r="L179" s="178"/>
      <c r="M179" s="178"/>
    </row>
    <row r="180" spans="1:13">
      <c r="A180" s="165"/>
      <c r="B180" s="165"/>
      <c r="L180" s="178"/>
      <c r="M180" s="178"/>
    </row>
    <row r="181" spans="1:13">
      <c r="A181" s="165"/>
      <c r="B181" s="165"/>
      <c r="L181" s="178"/>
      <c r="M181" s="178"/>
    </row>
    <row r="182" spans="1:13">
      <c r="A182" s="165"/>
      <c r="B182" s="165"/>
      <c r="L182" s="178"/>
      <c r="M182" s="178"/>
    </row>
    <row r="183" spans="1:13">
      <c r="A183" s="165"/>
      <c r="B183" s="165"/>
      <c r="L183" s="178"/>
      <c r="M183" s="178"/>
    </row>
    <row r="184" spans="1:13">
      <c r="A184" s="165"/>
      <c r="B184" s="165"/>
      <c r="L184" s="178"/>
      <c r="M184" s="178"/>
    </row>
    <row r="185" spans="1:13">
      <c r="A185" s="165"/>
      <c r="B185" s="165"/>
      <c r="L185" s="178"/>
      <c r="M185" s="178"/>
    </row>
    <row r="186" spans="1:13">
      <c r="A186" s="165"/>
      <c r="B186" s="165"/>
      <c r="L186" s="178"/>
      <c r="M186" s="178"/>
    </row>
    <row r="187" spans="1:13">
      <c r="A187" s="165"/>
      <c r="B187" s="165"/>
      <c r="L187" s="178"/>
      <c r="M187" s="178"/>
    </row>
    <row r="188" spans="1:13">
      <c r="A188" s="165"/>
      <c r="B188" s="165"/>
      <c r="L188" s="178"/>
      <c r="M188" s="178"/>
    </row>
    <row r="189" spans="1:13">
      <c r="A189" s="165"/>
      <c r="B189" s="165"/>
      <c r="L189" s="178"/>
      <c r="M189" s="178"/>
    </row>
    <row r="190" spans="1:13">
      <c r="A190" s="165"/>
      <c r="B190" s="165"/>
      <c r="L190" s="178"/>
      <c r="M190" s="178"/>
    </row>
    <row r="191" spans="1:13">
      <c r="A191" s="165"/>
      <c r="B191" s="165"/>
      <c r="L191" s="178"/>
      <c r="M191" s="178"/>
    </row>
    <row r="192" spans="1:13">
      <c r="A192" s="165"/>
      <c r="B192" s="165"/>
      <c r="L192" s="178"/>
      <c r="M192" s="178"/>
    </row>
    <row r="193" spans="1:13">
      <c r="A193" s="165"/>
      <c r="B193" s="165"/>
      <c r="L193" s="178"/>
      <c r="M193" s="178"/>
    </row>
    <row r="194" spans="1:13">
      <c r="A194" s="165"/>
      <c r="B194" s="165"/>
      <c r="L194" s="178"/>
      <c r="M194" s="178"/>
    </row>
    <row r="195" spans="1:13">
      <c r="A195" s="165"/>
      <c r="B195" s="165"/>
      <c r="L195" s="178"/>
      <c r="M195" s="178"/>
    </row>
    <row r="196" spans="1:13">
      <c r="A196" s="165"/>
      <c r="B196" s="165"/>
      <c r="L196" s="178"/>
      <c r="M196" s="178"/>
    </row>
    <row r="197" spans="1:13">
      <c r="A197" s="165"/>
      <c r="B197" s="165"/>
      <c r="L197" s="178"/>
      <c r="M197" s="178"/>
    </row>
    <row r="198" spans="1:13">
      <c r="A198" s="165"/>
      <c r="B198" s="165"/>
      <c r="L198" s="178"/>
      <c r="M198" s="178"/>
    </row>
    <row r="199" spans="1:13">
      <c r="A199" s="165"/>
      <c r="B199" s="165"/>
      <c r="L199" s="178"/>
      <c r="M199" s="178"/>
    </row>
    <row r="200" spans="1:13">
      <c r="A200" s="165"/>
      <c r="B200" s="165"/>
      <c r="L200" s="178"/>
      <c r="M200" s="178"/>
    </row>
    <row r="201" spans="1:13">
      <c r="A201" s="165"/>
      <c r="B201" s="165"/>
      <c r="L201" s="178"/>
      <c r="M201" s="178"/>
    </row>
    <row r="202" spans="1:13">
      <c r="A202" s="165"/>
      <c r="B202" s="165"/>
      <c r="L202" s="178"/>
      <c r="M202" s="178"/>
    </row>
    <row r="203" spans="1:13">
      <c r="A203" s="165"/>
      <c r="B203" s="165"/>
      <c r="L203" s="178"/>
      <c r="M203" s="178"/>
    </row>
    <row r="204" spans="1:13">
      <c r="A204" s="165"/>
      <c r="B204" s="165"/>
      <c r="L204" s="178"/>
      <c r="M204" s="178"/>
    </row>
    <row r="205" spans="1:13">
      <c r="A205" s="165"/>
      <c r="B205" s="165"/>
      <c r="L205" s="178"/>
      <c r="M205" s="178"/>
    </row>
    <row r="206" spans="1:13">
      <c r="A206" s="165"/>
      <c r="B206" s="165"/>
      <c r="L206" s="178"/>
      <c r="M206" s="178"/>
    </row>
    <row r="207" spans="1:13">
      <c r="A207" s="165"/>
      <c r="B207" s="165"/>
      <c r="L207" s="178"/>
      <c r="M207" s="178"/>
    </row>
    <row r="208" spans="1:13">
      <c r="A208" s="165"/>
      <c r="B208" s="165"/>
      <c r="L208" s="178"/>
      <c r="M208" s="178"/>
    </row>
    <row r="209" spans="1:13">
      <c r="A209" s="165"/>
      <c r="B209" s="165"/>
      <c r="L209" s="178"/>
      <c r="M209" s="178"/>
    </row>
    <row r="210" spans="1:13">
      <c r="A210" s="165"/>
      <c r="B210" s="165"/>
      <c r="L210" s="178"/>
      <c r="M210" s="178"/>
    </row>
    <row r="211" spans="1:13">
      <c r="A211" s="165"/>
      <c r="B211" s="165"/>
      <c r="L211" s="178"/>
      <c r="M211" s="178"/>
    </row>
    <row r="212" spans="1:13">
      <c r="A212" s="165"/>
      <c r="B212" s="165"/>
      <c r="L212" s="178"/>
      <c r="M212" s="178"/>
    </row>
    <row r="213" spans="1:13">
      <c r="A213" s="165"/>
      <c r="B213" s="165"/>
      <c r="L213" s="178"/>
      <c r="M213" s="178"/>
    </row>
    <row r="214" spans="1:13">
      <c r="A214" s="165"/>
      <c r="B214" s="165"/>
      <c r="L214" s="178"/>
      <c r="M214" s="178"/>
    </row>
    <row r="215" spans="1:13">
      <c r="A215" s="165"/>
      <c r="B215" s="165"/>
      <c r="L215" s="178"/>
      <c r="M215" s="178"/>
    </row>
    <row r="216" spans="1:13">
      <c r="A216" s="165"/>
      <c r="B216" s="165"/>
      <c r="L216" s="178"/>
      <c r="M216" s="178"/>
    </row>
    <row r="217" spans="1:13">
      <c r="A217" s="165"/>
      <c r="B217" s="165"/>
      <c r="L217" s="178"/>
      <c r="M217" s="178"/>
    </row>
    <row r="218" spans="1:13">
      <c r="A218" s="165"/>
      <c r="B218" s="165"/>
      <c r="L218" s="178"/>
      <c r="M218" s="178"/>
    </row>
    <row r="219" spans="1:13">
      <c r="A219" s="165"/>
      <c r="B219" s="165"/>
      <c r="L219" s="178"/>
      <c r="M219" s="178"/>
    </row>
    <row r="220" spans="1:13">
      <c r="A220" s="165"/>
      <c r="B220" s="165"/>
      <c r="L220" s="178"/>
      <c r="M220" s="178"/>
    </row>
    <row r="221" spans="1:13">
      <c r="A221" s="165"/>
      <c r="B221" s="165"/>
      <c r="L221" s="178"/>
      <c r="M221" s="178"/>
    </row>
    <row r="222" spans="1:13">
      <c r="A222" s="165"/>
      <c r="B222" s="165"/>
      <c r="L222" s="178"/>
      <c r="M222" s="178"/>
    </row>
    <row r="223" spans="1:13">
      <c r="A223" s="165"/>
      <c r="B223" s="165"/>
      <c r="L223" s="178"/>
      <c r="M223" s="178"/>
    </row>
    <row r="224" spans="1:13">
      <c r="A224" s="165"/>
      <c r="B224" s="165"/>
      <c r="L224" s="178"/>
      <c r="M224" s="178"/>
    </row>
    <row r="225" spans="1:13">
      <c r="A225" s="165"/>
      <c r="B225" s="165"/>
      <c r="L225" s="178"/>
      <c r="M225" s="178"/>
    </row>
    <row r="226" spans="1:13">
      <c r="A226" s="165"/>
      <c r="B226" s="165"/>
      <c r="L226" s="178"/>
      <c r="M226" s="178"/>
    </row>
    <row r="227" spans="1:13">
      <c r="A227" s="165"/>
      <c r="B227" s="165"/>
      <c r="L227" s="178"/>
      <c r="M227" s="178"/>
    </row>
    <row r="228" spans="1:13">
      <c r="A228" s="165"/>
      <c r="B228" s="165"/>
      <c r="L228" s="178"/>
      <c r="M228" s="178"/>
    </row>
    <row r="229" spans="1:13">
      <c r="A229" s="165"/>
      <c r="B229" s="165"/>
      <c r="L229" s="178"/>
      <c r="M229" s="178"/>
    </row>
    <row r="230" spans="1:13">
      <c r="A230" s="165"/>
      <c r="B230" s="165"/>
      <c r="L230" s="178"/>
      <c r="M230" s="178"/>
    </row>
    <row r="231" spans="1:13">
      <c r="A231" s="165"/>
      <c r="B231" s="165"/>
      <c r="L231" s="178"/>
      <c r="M231" s="178"/>
    </row>
    <row r="232" spans="1:13">
      <c r="A232" s="165"/>
      <c r="B232" s="165"/>
      <c r="L232" s="178"/>
      <c r="M232" s="178"/>
    </row>
    <row r="233" spans="1:13">
      <c r="A233" s="165"/>
      <c r="B233" s="165"/>
      <c r="L233" s="178"/>
      <c r="M233" s="178"/>
    </row>
    <row r="234" spans="1:13">
      <c r="A234" s="165"/>
      <c r="B234" s="165"/>
      <c r="L234" s="178"/>
      <c r="M234" s="178"/>
    </row>
    <row r="235" spans="1:13">
      <c r="A235" s="165"/>
      <c r="B235" s="165"/>
      <c r="L235" s="178"/>
      <c r="M235" s="178"/>
    </row>
    <row r="236" spans="1:13">
      <c r="A236" s="165"/>
      <c r="B236" s="165"/>
      <c r="L236" s="178"/>
      <c r="M236" s="178"/>
    </row>
    <row r="237" spans="1:13">
      <c r="A237" s="165"/>
      <c r="B237" s="165"/>
      <c r="L237" s="178"/>
      <c r="M237" s="178"/>
    </row>
    <row r="238" spans="1:13">
      <c r="A238" s="165"/>
      <c r="B238" s="165"/>
      <c r="L238" s="178"/>
      <c r="M238" s="178"/>
    </row>
    <row r="239" spans="1:13">
      <c r="A239" s="165"/>
      <c r="B239" s="165"/>
      <c r="L239" s="178"/>
      <c r="M239" s="178"/>
    </row>
    <row r="240" spans="1:13">
      <c r="A240" s="165"/>
      <c r="B240" s="165"/>
      <c r="L240" s="178"/>
      <c r="M240" s="178"/>
    </row>
    <row r="241" spans="1:13">
      <c r="A241" s="165"/>
      <c r="B241" s="165"/>
      <c r="L241" s="178"/>
      <c r="M241" s="178"/>
    </row>
    <row r="242" spans="1:13">
      <c r="A242" s="165"/>
      <c r="B242" s="165"/>
      <c r="L242" s="178"/>
      <c r="M242" s="178"/>
    </row>
    <row r="243" spans="1:13">
      <c r="A243" s="165"/>
      <c r="B243" s="165"/>
      <c r="L243" s="178"/>
      <c r="M243" s="178"/>
    </row>
    <row r="244" spans="1:13">
      <c r="A244" s="165"/>
      <c r="B244" s="165"/>
      <c r="L244" s="178"/>
      <c r="M244" s="178"/>
    </row>
    <row r="245" spans="1:13">
      <c r="A245" s="165"/>
      <c r="B245" s="165"/>
      <c r="L245" s="178"/>
      <c r="M245" s="178"/>
    </row>
    <row r="246" spans="1:13">
      <c r="A246" s="165"/>
      <c r="B246" s="165"/>
      <c r="L246" s="178"/>
      <c r="M246" s="178"/>
    </row>
    <row r="247" spans="1:13">
      <c r="A247" s="165"/>
      <c r="B247" s="165"/>
      <c r="L247" s="178"/>
      <c r="M247" s="178"/>
    </row>
    <row r="248" spans="1:13">
      <c r="A248" s="165"/>
      <c r="B248" s="165"/>
      <c r="L248" s="178"/>
      <c r="M248" s="178"/>
    </row>
    <row r="249" spans="1:13">
      <c r="A249" s="165"/>
      <c r="B249" s="165"/>
      <c r="L249" s="178"/>
      <c r="M249" s="178"/>
    </row>
    <row r="250" spans="1:13">
      <c r="A250" s="165"/>
      <c r="B250" s="165"/>
      <c r="L250" s="178"/>
      <c r="M250" s="178"/>
    </row>
    <row r="251" spans="1:13">
      <c r="A251" s="165"/>
      <c r="B251" s="165"/>
      <c r="L251" s="178"/>
      <c r="M251" s="178"/>
    </row>
    <row r="252" spans="1:13">
      <c r="A252" s="165"/>
      <c r="B252" s="165"/>
      <c r="L252" s="178"/>
      <c r="M252" s="178"/>
    </row>
    <row r="253" spans="1:13">
      <c r="A253" s="165"/>
      <c r="B253" s="165"/>
      <c r="L253" s="178"/>
      <c r="M253" s="178"/>
    </row>
    <row r="254" spans="1:13">
      <c r="A254" s="165"/>
      <c r="B254" s="165"/>
      <c r="L254" s="178"/>
      <c r="M254" s="178"/>
    </row>
    <row r="255" spans="1:13">
      <c r="A255" s="165"/>
      <c r="B255" s="165"/>
      <c r="L255" s="178"/>
      <c r="M255" s="178"/>
    </row>
    <row r="256" spans="1:13">
      <c r="A256" s="165"/>
      <c r="B256" s="165"/>
      <c r="L256" s="178"/>
      <c r="M256" s="178"/>
    </row>
    <row r="257" spans="1:13">
      <c r="A257" s="165"/>
      <c r="B257" s="165"/>
      <c r="L257" s="178"/>
      <c r="M257" s="178"/>
    </row>
    <row r="258" spans="1:13">
      <c r="A258" s="165"/>
      <c r="B258" s="165"/>
      <c r="L258" s="178"/>
      <c r="M258" s="178"/>
    </row>
    <row r="259" spans="1:13">
      <c r="A259" s="165"/>
      <c r="B259" s="165"/>
      <c r="L259" s="178"/>
      <c r="M259" s="178"/>
    </row>
    <row r="260" spans="1:13">
      <c r="A260" s="165"/>
      <c r="B260" s="165"/>
      <c r="L260" s="178"/>
      <c r="M260" s="178"/>
    </row>
    <row r="261" spans="1:13">
      <c r="A261" s="165"/>
      <c r="B261" s="165"/>
      <c r="L261" s="178"/>
      <c r="M261" s="178"/>
    </row>
    <row r="262" spans="1:13">
      <c r="A262" s="165"/>
      <c r="B262" s="165"/>
      <c r="L262" s="178"/>
      <c r="M262" s="178"/>
    </row>
    <row r="263" spans="1:13">
      <c r="A263" s="165"/>
      <c r="B263" s="165"/>
      <c r="L263" s="178"/>
      <c r="M263" s="178"/>
    </row>
    <row r="264" spans="1:13">
      <c r="A264" s="165"/>
      <c r="B264" s="165"/>
      <c r="L264" s="178"/>
      <c r="M264" s="178"/>
    </row>
    <row r="265" spans="1:13">
      <c r="A265" s="165"/>
      <c r="B265" s="165"/>
      <c r="L265" s="178"/>
      <c r="M265" s="178"/>
    </row>
    <row r="266" spans="1:13">
      <c r="A266" s="165"/>
      <c r="B266" s="165"/>
      <c r="L266" s="178"/>
      <c r="M266" s="178"/>
    </row>
    <row r="267" spans="1:13">
      <c r="A267" s="165"/>
      <c r="B267" s="165"/>
      <c r="L267" s="178"/>
      <c r="M267" s="178"/>
    </row>
    <row r="268" spans="1:13">
      <c r="A268" s="165"/>
      <c r="B268" s="165"/>
      <c r="L268" s="178"/>
      <c r="M268" s="178"/>
    </row>
    <row r="269" spans="1:13">
      <c r="A269" s="165"/>
      <c r="B269" s="165"/>
      <c r="L269" s="178"/>
      <c r="M269" s="178"/>
    </row>
    <row r="270" spans="1:13">
      <c r="A270" s="165"/>
      <c r="B270" s="165"/>
      <c r="L270" s="178"/>
      <c r="M270" s="178"/>
    </row>
    <row r="271" spans="1:13">
      <c r="A271" s="165"/>
      <c r="B271" s="165"/>
      <c r="L271" s="178"/>
      <c r="M271" s="178"/>
    </row>
    <row r="272" spans="1:13">
      <c r="A272" s="165"/>
      <c r="B272" s="165"/>
      <c r="L272" s="178"/>
      <c r="M272" s="178"/>
    </row>
    <row r="273" spans="1:13">
      <c r="A273" s="165"/>
      <c r="B273" s="165"/>
      <c r="L273" s="178"/>
      <c r="M273" s="178"/>
    </row>
    <row r="274" spans="1:13">
      <c r="A274" s="165"/>
      <c r="B274" s="165"/>
      <c r="L274" s="178"/>
      <c r="M274" s="178"/>
    </row>
    <row r="275" spans="1:13">
      <c r="A275" s="165"/>
      <c r="B275" s="165"/>
      <c r="L275" s="178"/>
      <c r="M275" s="178"/>
    </row>
    <row r="276" spans="1:13">
      <c r="A276" s="165"/>
      <c r="B276" s="165"/>
      <c r="L276" s="178"/>
      <c r="M276" s="178"/>
    </row>
    <row r="277" spans="1:13">
      <c r="A277" s="165"/>
      <c r="B277" s="165"/>
      <c r="L277" s="178"/>
      <c r="M277" s="178"/>
    </row>
    <row r="278" spans="1:13">
      <c r="A278" s="165"/>
      <c r="B278" s="165"/>
      <c r="L278" s="178"/>
      <c r="M278" s="178"/>
    </row>
    <row r="279" spans="1:13">
      <c r="A279" s="165"/>
      <c r="B279" s="165"/>
      <c r="L279" s="178"/>
      <c r="M279" s="178"/>
    </row>
    <row r="280" spans="1:13">
      <c r="A280" s="165"/>
      <c r="B280" s="165"/>
      <c r="L280" s="178"/>
      <c r="M280" s="178"/>
    </row>
    <row r="281" spans="1:13">
      <c r="A281" s="165"/>
      <c r="B281" s="165"/>
      <c r="L281" s="178"/>
      <c r="M281" s="178"/>
    </row>
    <row r="282" spans="1:13">
      <c r="A282" s="165"/>
      <c r="B282" s="165"/>
      <c r="L282" s="178"/>
      <c r="M282" s="178"/>
    </row>
    <row r="283" spans="1:13">
      <c r="A283" s="165"/>
      <c r="B283" s="165"/>
      <c r="L283" s="178"/>
      <c r="M283" s="178"/>
    </row>
    <row r="284" spans="1:13">
      <c r="A284" s="165"/>
      <c r="B284" s="165"/>
      <c r="L284" s="178"/>
      <c r="M284" s="178"/>
    </row>
    <row r="285" spans="1:13">
      <c r="A285" s="165"/>
      <c r="B285" s="165"/>
      <c r="L285" s="178"/>
      <c r="M285" s="178"/>
    </row>
    <row r="286" spans="1:13">
      <c r="A286" s="165"/>
      <c r="B286" s="165"/>
      <c r="L286" s="178"/>
      <c r="M286" s="178"/>
    </row>
    <row r="287" spans="1:13">
      <c r="A287" s="165"/>
      <c r="B287" s="165"/>
      <c r="L287" s="178"/>
      <c r="M287" s="178"/>
    </row>
    <row r="288" spans="1:13">
      <c r="A288" s="165"/>
      <c r="B288" s="165"/>
      <c r="L288" s="178"/>
      <c r="M288" s="178"/>
    </row>
    <row r="289" spans="1:13">
      <c r="A289" s="165"/>
      <c r="B289" s="165"/>
      <c r="L289" s="178"/>
      <c r="M289" s="178"/>
    </row>
    <row r="290" spans="1:13">
      <c r="A290" s="165"/>
      <c r="B290" s="165"/>
      <c r="L290" s="178"/>
      <c r="M290" s="178"/>
    </row>
    <row r="291" spans="1:13">
      <c r="A291" s="165"/>
      <c r="B291" s="165"/>
      <c r="L291" s="178"/>
      <c r="M291" s="178"/>
    </row>
    <row r="292" spans="1:13">
      <c r="A292" s="165"/>
      <c r="B292" s="165"/>
      <c r="L292" s="178"/>
      <c r="M292" s="178"/>
    </row>
    <row r="293" spans="1:13">
      <c r="A293" s="165"/>
      <c r="B293" s="165"/>
      <c r="L293" s="178"/>
      <c r="M293" s="178"/>
    </row>
    <row r="294" spans="1:13">
      <c r="A294" s="165"/>
      <c r="B294" s="165"/>
      <c r="L294" s="178"/>
      <c r="M294" s="178"/>
    </row>
    <row r="295" spans="1:13">
      <c r="A295" s="165"/>
      <c r="B295" s="165"/>
      <c r="L295" s="178"/>
      <c r="M295" s="178"/>
    </row>
    <row r="296" spans="1:13">
      <c r="A296" s="165"/>
      <c r="B296" s="165"/>
      <c r="L296" s="178"/>
      <c r="M296" s="178"/>
    </row>
    <row r="297" spans="1:13">
      <c r="A297" s="165"/>
      <c r="B297" s="165"/>
      <c r="L297" s="178"/>
      <c r="M297" s="178"/>
    </row>
    <row r="298" spans="1:13">
      <c r="A298" s="165"/>
      <c r="B298" s="165"/>
      <c r="L298" s="178"/>
      <c r="M298" s="178"/>
    </row>
    <row r="299" spans="1:13">
      <c r="A299" s="165"/>
      <c r="B299" s="165"/>
      <c r="L299" s="178"/>
      <c r="M299" s="178"/>
    </row>
    <row r="300" spans="1:13">
      <c r="A300" s="165"/>
      <c r="B300" s="165"/>
      <c r="L300" s="178"/>
      <c r="M300" s="178"/>
    </row>
    <row r="301" spans="1:13">
      <c r="A301" s="165"/>
      <c r="B301" s="165"/>
      <c r="L301" s="178"/>
      <c r="M301" s="178"/>
    </row>
    <row r="302" spans="1:13">
      <c r="A302" s="165"/>
      <c r="B302" s="165"/>
      <c r="L302" s="178"/>
      <c r="M302" s="178"/>
    </row>
    <row r="303" spans="1:13">
      <c r="A303" s="165"/>
      <c r="B303" s="165"/>
      <c r="L303" s="178"/>
      <c r="M303" s="178"/>
    </row>
    <row r="304" spans="1:13">
      <c r="A304" s="165"/>
      <c r="B304" s="165"/>
      <c r="L304" s="178"/>
      <c r="M304" s="178"/>
    </row>
    <row r="305" spans="1:13">
      <c r="A305" s="165"/>
      <c r="B305" s="165"/>
      <c r="L305" s="178"/>
      <c r="M305" s="178"/>
    </row>
    <row r="306" spans="1:13">
      <c r="A306" s="165"/>
      <c r="B306" s="165"/>
      <c r="L306" s="178"/>
      <c r="M306" s="178"/>
    </row>
    <row r="307" spans="1:13">
      <c r="A307" s="165"/>
      <c r="B307" s="165"/>
      <c r="L307" s="178"/>
      <c r="M307" s="178"/>
    </row>
    <row r="308" spans="1:13">
      <c r="A308" s="165"/>
      <c r="B308" s="165"/>
      <c r="L308" s="178"/>
      <c r="M308" s="178"/>
    </row>
    <row r="309" spans="1:13">
      <c r="A309" s="165"/>
      <c r="B309" s="165"/>
      <c r="L309" s="178"/>
      <c r="M309" s="178"/>
    </row>
    <row r="310" spans="1:13">
      <c r="A310" s="165"/>
      <c r="B310" s="165"/>
      <c r="L310" s="178"/>
      <c r="M310" s="178"/>
    </row>
    <row r="311" spans="1:13">
      <c r="A311" s="165"/>
      <c r="B311" s="165"/>
      <c r="L311" s="178"/>
      <c r="M311" s="178"/>
    </row>
    <row r="312" spans="1:13">
      <c r="A312" s="165"/>
      <c r="B312" s="165"/>
      <c r="L312" s="178"/>
      <c r="M312" s="178"/>
    </row>
    <row r="313" spans="1:13">
      <c r="A313" s="165"/>
      <c r="B313" s="165"/>
      <c r="L313" s="178"/>
      <c r="M313" s="178"/>
    </row>
    <row r="314" spans="1:13">
      <c r="A314" s="165"/>
      <c r="B314" s="165"/>
      <c r="L314" s="178"/>
      <c r="M314" s="178"/>
    </row>
    <row r="315" spans="1:13">
      <c r="A315" s="165"/>
      <c r="B315" s="165"/>
      <c r="L315" s="178"/>
      <c r="M315" s="178"/>
    </row>
    <row r="316" spans="1:13">
      <c r="A316" s="165"/>
      <c r="B316" s="165"/>
      <c r="L316" s="178"/>
      <c r="M316" s="178"/>
    </row>
    <row r="317" spans="1:13">
      <c r="A317" s="165"/>
      <c r="B317" s="165"/>
      <c r="L317" s="178"/>
      <c r="M317" s="178"/>
    </row>
    <row r="318" spans="1:13">
      <c r="A318" s="165"/>
      <c r="B318" s="165"/>
      <c r="L318" s="178"/>
      <c r="M318" s="178"/>
    </row>
    <row r="319" spans="1:13">
      <c r="A319" s="165"/>
      <c r="B319" s="165"/>
      <c r="L319" s="178"/>
      <c r="M319" s="178"/>
    </row>
    <row r="320" spans="1:13">
      <c r="A320" s="165"/>
      <c r="B320" s="165"/>
      <c r="L320" s="178"/>
      <c r="M320" s="178"/>
    </row>
    <row r="321" spans="1:13">
      <c r="A321" s="165"/>
      <c r="B321" s="165"/>
      <c r="L321" s="178"/>
      <c r="M321" s="178"/>
    </row>
    <row r="322" spans="1:13">
      <c r="A322" s="165"/>
      <c r="B322" s="165"/>
      <c r="L322" s="178"/>
      <c r="M322" s="178"/>
    </row>
    <row r="323" spans="1:13">
      <c r="A323" s="165"/>
      <c r="B323" s="165"/>
      <c r="L323" s="178"/>
      <c r="M323" s="178"/>
    </row>
    <row r="324" spans="1:13">
      <c r="A324" s="165"/>
      <c r="B324" s="165"/>
      <c r="L324" s="178"/>
      <c r="M324" s="178"/>
    </row>
    <row r="325" spans="1:13">
      <c r="A325" s="165"/>
      <c r="B325" s="165"/>
      <c r="L325" s="178"/>
      <c r="M325" s="178"/>
    </row>
    <row r="326" spans="1:13">
      <c r="A326" s="165"/>
      <c r="B326" s="165"/>
      <c r="L326" s="178"/>
      <c r="M326" s="178"/>
    </row>
    <row r="327" spans="1:13">
      <c r="A327" s="165"/>
      <c r="B327" s="165"/>
      <c r="L327" s="178"/>
      <c r="M327" s="178"/>
    </row>
    <row r="328" spans="1:13">
      <c r="A328" s="165"/>
      <c r="B328" s="165"/>
      <c r="L328" s="178"/>
      <c r="M328" s="178"/>
    </row>
    <row r="329" spans="1:13">
      <c r="A329" s="165"/>
      <c r="B329" s="165"/>
      <c r="L329" s="178"/>
      <c r="M329" s="178"/>
    </row>
    <row r="330" spans="1:13">
      <c r="A330" s="165"/>
      <c r="B330" s="165"/>
      <c r="L330" s="178"/>
      <c r="M330" s="178"/>
    </row>
    <row r="331" spans="1:13">
      <c r="A331" s="165"/>
      <c r="B331" s="165"/>
      <c r="L331" s="178"/>
      <c r="M331" s="178"/>
    </row>
    <row r="332" spans="1:13">
      <c r="A332" s="165"/>
      <c r="B332" s="165"/>
      <c r="L332" s="178"/>
      <c r="M332" s="178"/>
    </row>
    <row r="333" spans="1:13">
      <c r="A333" s="165"/>
      <c r="B333" s="165"/>
      <c r="L333" s="178"/>
      <c r="M333" s="178"/>
    </row>
    <row r="334" spans="1:13">
      <c r="A334" s="165"/>
      <c r="B334" s="165"/>
      <c r="L334" s="178"/>
      <c r="M334" s="178"/>
    </row>
    <row r="335" spans="1:13">
      <c r="A335" s="165"/>
      <c r="B335" s="165"/>
      <c r="L335" s="178"/>
      <c r="M335" s="178"/>
    </row>
    <row r="336" spans="1:13">
      <c r="A336" s="165"/>
      <c r="B336" s="165"/>
      <c r="L336" s="178"/>
      <c r="M336" s="178"/>
    </row>
    <row r="337" spans="1:13">
      <c r="A337" s="165"/>
      <c r="B337" s="165"/>
      <c r="L337" s="178"/>
      <c r="M337" s="178"/>
    </row>
    <row r="338" spans="1:13">
      <c r="A338" s="165"/>
      <c r="B338" s="165"/>
      <c r="L338" s="178"/>
      <c r="M338" s="178"/>
    </row>
    <row r="339" spans="1:13">
      <c r="A339" s="165"/>
      <c r="B339" s="165"/>
      <c r="L339" s="178"/>
      <c r="M339" s="178"/>
    </row>
    <row r="340" spans="1:13">
      <c r="A340" s="165"/>
      <c r="B340" s="165"/>
      <c r="L340" s="178"/>
      <c r="M340" s="178"/>
    </row>
    <row r="341" spans="1:13">
      <c r="A341" s="165"/>
      <c r="B341" s="165"/>
      <c r="L341" s="178"/>
      <c r="M341" s="178"/>
    </row>
    <row r="342" spans="1:13">
      <c r="A342" s="165"/>
      <c r="B342" s="165"/>
      <c r="L342" s="178"/>
      <c r="M342" s="178"/>
    </row>
    <row r="343" spans="1:13">
      <c r="A343" s="165"/>
      <c r="B343" s="165"/>
      <c r="L343" s="178"/>
      <c r="M343" s="178"/>
    </row>
    <row r="344" spans="1:13">
      <c r="A344" s="165"/>
      <c r="B344" s="165"/>
      <c r="L344" s="178"/>
      <c r="M344" s="178"/>
    </row>
    <row r="345" spans="1:13">
      <c r="A345" s="165"/>
      <c r="B345" s="165"/>
      <c r="L345" s="178"/>
      <c r="M345" s="178"/>
    </row>
    <row r="346" spans="1:13">
      <c r="A346" s="165"/>
      <c r="B346" s="165"/>
      <c r="L346" s="178"/>
      <c r="M346" s="178"/>
    </row>
    <row r="347" spans="1:13">
      <c r="A347" s="165"/>
      <c r="B347" s="165"/>
      <c r="L347" s="178"/>
      <c r="M347" s="178"/>
    </row>
    <row r="348" spans="1:13">
      <c r="A348" s="165"/>
      <c r="B348" s="165"/>
      <c r="L348" s="178"/>
      <c r="M348" s="178"/>
    </row>
    <row r="349" spans="1:13">
      <c r="A349" s="165"/>
      <c r="B349" s="165"/>
      <c r="L349" s="178"/>
      <c r="M349" s="178"/>
    </row>
    <row r="350" spans="1:13">
      <c r="A350" s="165"/>
      <c r="B350" s="165"/>
      <c r="L350" s="178"/>
      <c r="M350" s="178"/>
    </row>
    <row r="351" spans="1:13">
      <c r="A351" s="165"/>
      <c r="B351" s="165"/>
      <c r="L351" s="178"/>
      <c r="M351" s="178"/>
    </row>
    <row r="352" spans="1:13">
      <c r="A352" s="165"/>
      <c r="B352" s="165"/>
      <c r="L352" s="178"/>
      <c r="M352" s="178"/>
    </row>
    <row r="353" spans="1:13">
      <c r="A353" s="165"/>
      <c r="B353" s="165"/>
      <c r="L353" s="178"/>
      <c r="M353" s="178"/>
    </row>
    <row r="354" spans="1:13">
      <c r="A354" s="165"/>
      <c r="B354" s="165"/>
      <c r="L354" s="178"/>
      <c r="M354" s="178"/>
    </row>
    <row r="355" spans="1:13">
      <c r="A355" s="165"/>
      <c r="B355" s="165"/>
      <c r="L355" s="178"/>
      <c r="M355" s="178"/>
    </row>
    <row r="356" spans="1:13">
      <c r="A356" s="165"/>
      <c r="B356" s="165"/>
      <c r="L356" s="178"/>
      <c r="M356" s="178"/>
    </row>
    <row r="357" spans="1:13">
      <c r="A357" s="165"/>
      <c r="B357" s="165"/>
      <c r="L357" s="178"/>
      <c r="M357" s="178"/>
    </row>
    <row r="358" spans="1:13">
      <c r="A358" s="165"/>
      <c r="B358" s="165"/>
      <c r="L358" s="178"/>
      <c r="M358" s="178"/>
    </row>
    <row r="359" spans="1:13">
      <c r="A359" s="165"/>
      <c r="B359" s="165"/>
      <c r="L359" s="178"/>
      <c r="M359" s="178"/>
    </row>
    <row r="360" spans="1:13">
      <c r="A360" s="165"/>
      <c r="B360" s="165"/>
      <c r="L360" s="178"/>
      <c r="M360" s="178"/>
    </row>
    <row r="361" spans="1:13">
      <c r="A361" s="165"/>
      <c r="B361" s="165"/>
      <c r="L361" s="178"/>
      <c r="M361" s="178"/>
    </row>
    <row r="362" spans="1:13">
      <c r="A362" s="165"/>
      <c r="B362" s="165"/>
      <c r="L362" s="178"/>
      <c r="M362" s="178"/>
    </row>
    <row r="363" spans="1:13">
      <c r="A363" s="165"/>
      <c r="B363" s="165"/>
      <c r="L363" s="178"/>
      <c r="M363" s="178"/>
    </row>
    <row r="364" spans="1:13">
      <c r="A364" s="165"/>
      <c r="B364" s="165"/>
      <c r="L364" s="178"/>
      <c r="M364" s="178"/>
    </row>
    <row r="365" spans="1:13">
      <c r="A365" s="165"/>
      <c r="B365" s="165"/>
      <c r="L365" s="178"/>
      <c r="M365" s="178"/>
    </row>
    <row r="366" spans="1:13">
      <c r="A366" s="165"/>
      <c r="B366" s="165"/>
      <c r="L366" s="178"/>
      <c r="M366" s="178"/>
    </row>
    <row r="367" spans="1:13">
      <c r="A367" s="165"/>
      <c r="B367" s="165"/>
      <c r="L367" s="178"/>
      <c r="M367" s="178"/>
    </row>
    <row r="368" spans="1:13">
      <c r="A368" s="165"/>
      <c r="B368" s="165"/>
      <c r="L368" s="178"/>
      <c r="M368" s="178"/>
    </row>
    <row r="369" spans="1:13">
      <c r="A369" s="165"/>
      <c r="B369" s="165"/>
      <c r="L369" s="178"/>
      <c r="M369" s="178"/>
    </row>
    <row r="370" spans="1:13">
      <c r="A370" s="165"/>
      <c r="B370" s="165"/>
      <c r="L370" s="178"/>
      <c r="M370" s="178"/>
    </row>
    <row r="371" spans="1:13">
      <c r="A371" s="165"/>
      <c r="B371" s="165"/>
      <c r="L371" s="178"/>
      <c r="M371" s="178"/>
    </row>
    <row r="372" spans="1:13">
      <c r="A372" s="165"/>
      <c r="B372" s="165"/>
      <c r="L372" s="178"/>
      <c r="M372" s="178"/>
    </row>
    <row r="373" spans="1:13">
      <c r="A373" s="165"/>
      <c r="B373" s="165"/>
      <c r="L373" s="178"/>
      <c r="M373" s="178"/>
    </row>
    <row r="374" spans="1:13">
      <c r="A374" s="165"/>
      <c r="B374" s="165"/>
      <c r="L374" s="178"/>
      <c r="M374" s="178"/>
    </row>
    <row r="375" spans="1:13">
      <c r="A375" s="165"/>
      <c r="B375" s="165"/>
      <c r="L375" s="178"/>
      <c r="M375" s="178"/>
    </row>
    <row r="376" spans="1:13">
      <c r="A376" s="165"/>
      <c r="B376" s="165"/>
      <c r="L376" s="178"/>
      <c r="M376" s="178"/>
    </row>
    <row r="377" spans="1:13">
      <c r="A377" s="165"/>
      <c r="B377" s="165"/>
      <c r="L377" s="178"/>
      <c r="M377" s="178"/>
    </row>
    <row r="378" spans="1:13">
      <c r="A378" s="165"/>
      <c r="B378" s="165"/>
      <c r="L378" s="178"/>
      <c r="M378" s="178"/>
    </row>
    <row r="379" spans="1:13">
      <c r="A379" s="165"/>
      <c r="B379" s="165"/>
      <c r="L379" s="178"/>
      <c r="M379" s="178"/>
    </row>
    <row r="380" spans="1:13">
      <c r="A380" s="165"/>
      <c r="B380" s="165"/>
      <c r="L380" s="178"/>
      <c r="M380" s="178"/>
    </row>
    <row r="381" spans="1:13">
      <c r="A381" s="165"/>
      <c r="B381" s="165"/>
      <c r="L381" s="178"/>
      <c r="M381" s="178"/>
    </row>
    <row r="382" spans="1:13">
      <c r="A382" s="165"/>
      <c r="B382" s="165"/>
      <c r="L382" s="178"/>
      <c r="M382" s="178"/>
    </row>
    <row r="383" spans="1:13">
      <c r="A383" s="165"/>
      <c r="B383" s="165"/>
      <c r="L383" s="178"/>
      <c r="M383" s="178"/>
    </row>
    <row r="384" spans="1:13">
      <c r="A384" s="165"/>
      <c r="B384" s="165"/>
      <c r="L384" s="178"/>
      <c r="M384" s="178"/>
    </row>
    <row r="385" spans="1:13">
      <c r="A385" s="165"/>
      <c r="B385" s="165"/>
      <c r="L385" s="178"/>
      <c r="M385" s="178"/>
    </row>
    <row r="386" spans="1:13">
      <c r="A386" s="165"/>
      <c r="B386" s="165"/>
      <c r="L386" s="178"/>
      <c r="M386" s="178"/>
    </row>
    <row r="387" spans="1:13">
      <c r="A387" s="165"/>
      <c r="B387" s="165"/>
      <c r="L387" s="178"/>
      <c r="M387" s="178"/>
    </row>
    <row r="388" spans="1:13">
      <c r="A388" s="165"/>
      <c r="B388" s="165"/>
      <c r="L388" s="178"/>
      <c r="M388" s="178"/>
    </row>
    <row r="389" spans="1:13">
      <c r="A389" s="165"/>
      <c r="B389" s="165"/>
      <c r="L389" s="178"/>
      <c r="M389" s="178"/>
    </row>
    <row r="390" spans="1:13">
      <c r="A390" s="165"/>
      <c r="B390" s="165"/>
      <c r="L390" s="178"/>
      <c r="M390" s="178"/>
    </row>
    <row r="391" spans="1:13">
      <c r="A391" s="165"/>
      <c r="B391" s="165"/>
      <c r="L391" s="178"/>
      <c r="M391" s="178"/>
    </row>
    <row r="392" spans="1:13">
      <c r="A392" s="165"/>
      <c r="B392" s="165"/>
      <c r="L392" s="178"/>
      <c r="M392" s="178"/>
    </row>
    <row r="393" spans="1:13">
      <c r="A393" s="165"/>
      <c r="B393" s="165"/>
      <c r="L393" s="178"/>
      <c r="M393" s="178"/>
    </row>
    <row r="394" spans="1:13">
      <c r="A394" s="165"/>
      <c r="B394" s="165"/>
      <c r="L394" s="178"/>
      <c r="M394" s="178"/>
    </row>
    <row r="395" spans="1:13">
      <c r="A395" s="165"/>
      <c r="B395" s="165"/>
      <c r="L395" s="178"/>
      <c r="M395" s="178"/>
    </row>
    <row r="396" spans="1:13">
      <c r="A396" s="165"/>
      <c r="B396" s="165"/>
      <c r="L396" s="178"/>
      <c r="M396" s="178"/>
    </row>
    <row r="397" spans="1:13">
      <c r="A397" s="165"/>
      <c r="B397" s="165"/>
      <c r="L397" s="178"/>
      <c r="M397" s="178"/>
    </row>
    <row r="398" spans="1:13">
      <c r="A398" s="165"/>
      <c r="B398" s="165"/>
      <c r="L398" s="178"/>
      <c r="M398" s="178"/>
    </row>
    <row r="399" spans="1:13">
      <c r="A399" s="165"/>
      <c r="B399" s="165"/>
      <c r="L399" s="178"/>
      <c r="M399" s="178"/>
    </row>
    <row r="400" spans="1:13">
      <c r="A400" s="165"/>
      <c r="B400" s="165"/>
      <c r="L400" s="178"/>
      <c r="M400" s="178"/>
    </row>
    <row r="401" spans="1:13">
      <c r="A401" s="165"/>
      <c r="B401" s="165"/>
      <c r="L401" s="178"/>
      <c r="M401" s="178"/>
    </row>
    <row r="402" spans="1:13">
      <c r="A402" s="165"/>
      <c r="B402" s="165"/>
      <c r="L402" s="178"/>
      <c r="M402" s="178"/>
    </row>
    <row r="403" spans="1:13">
      <c r="A403" s="165"/>
      <c r="B403" s="165"/>
      <c r="L403" s="178"/>
      <c r="M403" s="178"/>
    </row>
    <row r="404" spans="1:13">
      <c r="A404" s="165"/>
      <c r="B404" s="165"/>
      <c r="L404" s="178"/>
      <c r="M404" s="178"/>
    </row>
    <row r="405" spans="1:13">
      <c r="A405" s="165"/>
      <c r="B405" s="165"/>
      <c r="L405" s="178"/>
      <c r="M405" s="178"/>
    </row>
    <row r="406" spans="1:13">
      <c r="A406" s="165"/>
      <c r="B406" s="165"/>
      <c r="L406" s="178"/>
      <c r="M406" s="178"/>
    </row>
    <row r="407" spans="1:13">
      <c r="A407" s="165"/>
      <c r="B407" s="165"/>
      <c r="L407" s="178"/>
      <c r="M407" s="178"/>
    </row>
    <row r="408" spans="1:13">
      <c r="A408" s="165"/>
      <c r="B408" s="165"/>
      <c r="L408" s="178"/>
      <c r="M408" s="178"/>
    </row>
    <row r="409" spans="1:13">
      <c r="A409" s="165"/>
      <c r="B409" s="165"/>
      <c r="L409" s="178"/>
      <c r="M409" s="178"/>
    </row>
    <row r="410" spans="1:13">
      <c r="A410" s="165"/>
      <c r="B410" s="165"/>
      <c r="L410" s="178"/>
      <c r="M410" s="178"/>
    </row>
    <row r="411" spans="1:13">
      <c r="A411" s="165"/>
      <c r="B411" s="165"/>
      <c r="L411" s="178"/>
      <c r="M411" s="178"/>
    </row>
    <row r="412" spans="1:13">
      <c r="A412" s="165"/>
      <c r="B412" s="165"/>
      <c r="L412" s="178"/>
      <c r="M412" s="178"/>
    </row>
    <row r="413" spans="1:13">
      <c r="A413" s="165"/>
      <c r="B413" s="165"/>
      <c r="L413" s="178"/>
      <c r="M413" s="178"/>
    </row>
    <row r="414" spans="1:13">
      <c r="A414" s="165"/>
      <c r="B414" s="165"/>
      <c r="L414" s="178"/>
      <c r="M414" s="178"/>
    </row>
    <row r="415" spans="1:13">
      <c r="A415" s="165"/>
      <c r="B415" s="165"/>
      <c r="L415" s="178"/>
      <c r="M415" s="178"/>
    </row>
    <row r="416" spans="1:13">
      <c r="A416" s="165"/>
      <c r="B416" s="165"/>
      <c r="L416" s="178"/>
      <c r="M416" s="178"/>
    </row>
    <row r="417" spans="1:13">
      <c r="A417" s="165"/>
      <c r="B417" s="165"/>
      <c r="L417" s="178"/>
      <c r="M417" s="178"/>
    </row>
    <row r="418" spans="1:13">
      <c r="A418" s="165"/>
      <c r="B418" s="165"/>
      <c r="L418" s="178"/>
      <c r="M418" s="178"/>
    </row>
    <row r="419" spans="1:13">
      <c r="A419" s="165"/>
      <c r="B419" s="165"/>
      <c r="L419" s="178"/>
      <c r="M419" s="178"/>
    </row>
    <row r="420" spans="1:13">
      <c r="A420" s="165"/>
      <c r="B420" s="165"/>
      <c r="L420" s="178"/>
      <c r="M420" s="178"/>
    </row>
    <row r="421" spans="1:13">
      <c r="A421" s="165"/>
      <c r="B421" s="165"/>
      <c r="L421" s="178"/>
      <c r="M421" s="178"/>
    </row>
    <row r="422" spans="1:13">
      <c r="A422" s="165"/>
      <c r="B422" s="165"/>
      <c r="L422" s="178"/>
      <c r="M422" s="178"/>
    </row>
    <row r="423" spans="1:13">
      <c r="A423" s="165"/>
      <c r="B423" s="165"/>
      <c r="L423" s="178"/>
      <c r="M423" s="178"/>
    </row>
    <row r="424" spans="1:13">
      <c r="A424" s="165"/>
      <c r="B424" s="165"/>
      <c r="L424" s="178"/>
      <c r="M424" s="178"/>
    </row>
    <row r="425" spans="1:13">
      <c r="A425" s="165"/>
      <c r="B425" s="165"/>
      <c r="L425" s="178"/>
      <c r="M425" s="178"/>
    </row>
    <row r="426" spans="1:13">
      <c r="A426" s="165"/>
      <c r="B426" s="165"/>
      <c r="L426" s="178"/>
      <c r="M426" s="178"/>
    </row>
    <row r="427" spans="1:13">
      <c r="A427" s="165"/>
      <c r="B427" s="165"/>
      <c r="L427" s="178"/>
      <c r="M427" s="178"/>
    </row>
    <row r="428" spans="1:13">
      <c r="A428" s="165"/>
      <c r="B428" s="165"/>
      <c r="L428" s="178"/>
      <c r="M428" s="178"/>
    </row>
    <row r="429" spans="1:13">
      <c r="A429" s="165"/>
      <c r="B429" s="165"/>
      <c r="L429" s="178"/>
      <c r="M429" s="178"/>
    </row>
    <row r="430" spans="1:13">
      <c r="A430" s="165"/>
      <c r="B430" s="165"/>
      <c r="L430" s="178"/>
      <c r="M430" s="178"/>
    </row>
    <row r="431" spans="1:13">
      <c r="A431" s="165"/>
      <c r="B431" s="165"/>
      <c r="L431" s="178"/>
      <c r="M431" s="178"/>
    </row>
    <row r="432" spans="1:13">
      <c r="A432" s="165"/>
      <c r="B432" s="165"/>
      <c r="L432" s="178"/>
      <c r="M432" s="178"/>
    </row>
    <row r="433" spans="1:13">
      <c r="A433" s="165"/>
      <c r="B433" s="165"/>
      <c r="L433" s="178"/>
      <c r="M433" s="178"/>
    </row>
    <row r="434" spans="1:13">
      <c r="A434" s="165"/>
      <c r="B434" s="165"/>
      <c r="L434" s="178"/>
      <c r="M434" s="178"/>
    </row>
    <row r="435" spans="1:13">
      <c r="A435" s="165"/>
      <c r="B435" s="165"/>
      <c r="L435" s="178"/>
      <c r="M435" s="178"/>
    </row>
    <row r="436" spans="1:13">
      <c r="A436" s="165"/>
      <c r="B436" s="165"/>
      <c r="L436" s="178"/>
      <c r="M436" s="178"/>
    </row>
    <row r="437" spans="1:13">
      <c r="A437" s="165"/>
      <c r="B437" s="165"/>
      <c r="L437" s="178"/>
      <c r="M437" s="178"/>
    </row>
    <row r="438" spans="1:13">
      <c r="A438" s="165"/>
      <c r="B438" s="165"/>
      <c r="L438" s="178"/>
      <c r="M438" s="178"/>
    </row>
    <row r="439" spans="1:13">
      <c r="A439" s="165"/>
      <c r="B439" s="165"/>
      <c r="L439" s="178"/>
      <c r="M439" s="178"/>
    </row>
    <row r="440" spans="1:13">
      <c r="A440" s="165"/>
      <c r="B440" s="165"/>
      <c r="L440" s="178"/>
      <c r="M440" s="178"/>
    </row>
    <row r="441" spans="1:13">
      <c r="A441" s="165"/>
      <c r="B441" s="165"/>
      <c r="L441" s="178"/>
      <c r="M441" s="178"/>
    </row>
    <row r="442" spans="1:13">
      <c r="A442" s="165"/>
      <c r="B442" s="165"/>
      <c r="L442" s="178"/>
      <c r="M442" s="178"/>
    </row>
    <row r="443" spans="1:13">
      <c r="A443" s="165"/>
      <c r="B443" s="165"/>
      <c r="L443" s="178"/>
      <c r="M443" s="178"/>
    </row>
    <row r="444" spans="1:13">
      <c r="A444" s="165"/>
      <c r="B444" s="165"/>
      <c r="L444" s="178"/>
      <c r="M444" s="178"/>
    </row>
    <row r="445" spans="1:13">
      <c r="A445" s="165"/>
      <c r="B445" s="165"/>
      <c r="L445" s="178"/>
      <c r="M445" s="178"/>
    </row>
    <row r="446" spans="1:13">
      <c r="A446" s="165"/>
      <c r="B446" s="165"/>
      <c r="L446" s="178"/>
      <c r="M446" s="178"/>
    </row>
    <row r="447" spans="1:13">
      <c r="A447" s="165"/>
      <c r="B447" s="165"/>
      <c r="L447" s="178"/>
      <c r="M447" s="178"/>
    </row>
    <row r="448" spans="1:13">
      <c r="A448" s="165"/>
      <c r="B448" s="165"/>
      <c r="L448" s="178"/>
      <c r="M448" s="178"/>
    </row>
    <row r="449" spans="1:13">
      <c r="A449" s="165"/>
      <c r="B449" s="165"/>
      <c r="L449" s="178"/>
      <c r="M449" s="178"/>
    </row>
    <row r="450" spans="1:13">
      <c r="A450" s="165"/>
      <c r="B450" s="165"/>
      <c r="L450" s="178"/>
      <c r="M450" s="178"/>
    </row>
    <row r="451" spans="1:13">
      <c r="A451" s="165"/>
      <c r="B451" s="165"/>
      <c r="L451" s="178"/>
      <c r="M451" s="178"/>
    </row>
    <row r="452" spans="1:13">
      <c r="A452" s="165"/>
      <c r="B452" s="165"/>
      <c r="L452" s="178"/>
      <c r="M452" s="178"/>
    </row>
    <row r="453" spans="1:13">
      <c r="A453" s="165"/>
      <c r="B453" s="165"/>
      <c r="L453" s="178"/>
      <c r="M453" s="178"/>
    </row>
    <row r="454" spans="1:13">
      <c r="A454" s="165"/>
      <c r="B454" s="165"/>
      <c r="L454" s="178"/>
      <c r="M454" s="178"/>
    </row>
    <row r="455" spans="1:13">
      <c r="A455" s="165"/>
      <c r="B455" s="165"/>
      <c r="L455" s="178"/>
      <c r="M455" s="178"/>
    </row>
    <row r="456" spans="1:13">
      <c r="A456" s="165"/>
      <c r="B456" s="165"/>
      <c r="L456" s="178"/>
      <c r="M456" s="178"/>
    </row>
    <row r="457" spans="1:13">
      <c r="A457" s="165"/>
      <c r="B457" s="165"/>
      <c r="L457" s="178"/>
      <c r="M457" s="178"/>
    </row>
    <row r="458" spans="1:13">
      <c r="A458" s="165"/>
      <c r="B458" s="165"/>
      <c r="L458" s="178"/>
      <c r="M458" s="178"/>
    </row>
    <row r="459" spans="1:13">
      <c r="A459" s="165"/>
      <c r="B459" s="165"/>
      <c r="L459" s="178"/>
      <c r="M459" s="178"/>
    </row>
    <row r="460" spans="1:13">
      <c r="A460" s="165"/>
      <c r="B460" s="165"/>
      <c r="L460" s="178"/>
      <c r="M460" s="178"/>
    </row>
    <row r="461" spans="1:13">
      <c r="A461" s="165"/>
      <c r="B461" s="165"/>
      <c r="L461" s="178"/>
      <c r="M461" s="178"/>
    </row>
    <row r="462" spans="1:13">
      <c r="A462" s="165"/>
      <c r="B462" s="165"/>
      <c r="L462" s="178"/>
      <c r="M462" s="178"/>
    </row>
    <row r="463" spans="1:13">
      <c r="A463" s="165"/>
      <c r="B463" s="165"/>
      <c r="L463" s="178"/>
      <c r="M463" s="178"/>
    </row>
    <row r="464" spans="1:13">
      <c r="A464" s="165"/>
      <c r="B464" s="165"/>
      <c r="L464" s="178"/>
      <c r="M464" s="178"/>
    </row>
    <row r="465" spans="1:13">
      <c r="A465" s="165"/>
      <c r="B465" s="165"/>
      <c r="L465" s="178"/>
      <c r="M465" s="178"/>
    </row>
    <row r="466" spans="1:13">
      <c r="A466" s="165"/>
      <c r="B466" s="165"/>
      <c r="L466" s="178"/>
      <c r="M466" s="178"/>
    </row>
    <row r="467" spans="1:13">
      <c r="A467" s="165"/>
      <c r="B467" s="165"/>
      <c r="L467" s="178"/>
      <c r="M467" s="178"/>
    </row>
    <row r="468" spans="1:13">
      <c r="A468" s="165"/>
      <c r="B468" s="165"/>
      <c r="L468" s="178"/>
      <c r="M468" s="178"/>
    </row>
    <row r="469" spans="1:13">
      <c r="A469" s="165"/>
      <c r="B469" s="165"/>
      <c r="L469" s="178"/>
      <c r="M469" s="178"/>
    </row>
    <row r="470" spans="1:13">
      <c r="A470" s="165"/>
      <c r="B470" s="165"/>
      <c r="L470" s="178"/>
      <c r="M470" s="178"/>
    </row>
    <row r="471" spans="1:13">
      <c r="A471" s="165"/>
      <c r="B471" s="165"/>
      <c r="L471" s="178"/>
      <c r="M471" s="178"/>
    </row>
    <row r="472" spans="1:13">
      <c r="A472" s="165"/>
      <c r="B472" s="165"/>
      <c r="L472" s="178"/>
      <c r="M472" s="178"/>
    </row>
    <row r="473" spans="1:13">
      <c r="A473" s="165"/>
      <c r="B473" s="165"/>
      <c r="L473" s="178"/>
      <c r="M473" s="178"/>
    </row>
    <row r="474" spans="1:13">
      <c r="A474" s="165"/>
      <c r="B474" s="165"/>
      <c r="L474" s="178"/>
      <c r="M474" s="178"/>
    </row>
    <row r="475" spans="1:13">
      <c r="A475" s="165"/>
      <c r="B475" s="165"/>
      <c r="L475" s="178"/>
      <c r="M475" s="178"/>
    </row>
    <row r="476" spans="1:13">
      <c r="A476" s="165"/>
      <c r="B476" s="165"/>
      <c r="L476" s="178"/>
      <c r="M476" s="178"/>
    </row>
    <row r="477" spans="1:13">
      <c r="A477" s="165"/>
      <c r="B477" s="165"/>
      <c r="L477" s="178"/>
      <c r="M477" s="178"/>
    </row>
    <row r="478" spans="1:13">
      <c r="A478" s="165"/>
      <c r="B478" s="165"/>
      <c r="L478" s="178"/>
      <c r="M478" s="178"/>
    </row>
    <row r="479" spans="1:13">
      <c r="A479" s="165"/>
      <c r="B479" s="165"/>
      <c r="L479" s="178"/>
      <c r="M479" s="178"/>
    </row>
    <row r="480" spans="1:13">
      <c r="A480" s="165"/>
      <c r="B480" s="165"/>
      <c r="L480" s="178"/>
      <c r="M480" s="178"/>
    </row>
    <row r="481" spans="1:13">
      <c r="A481" s="165"/>
      <c r="B481" s="165"/>
      <c r="L481" s="178"/>
      <c r="M481" s="178"/>
    </row>
    <row r="482" spans="1:13">
      <c r="A482" s="165"/>
      <c r="B482" s="165"/>
      <c r="L482" s="178"/>
      <c r="M482" s="178"/>
    </row>
    <row r="483" spans="1:13">
      <c r="A483" s="165"/>
      <c r="B483" s="165"/>
      <c r="L483" s="178"/>
      <c r="M483" s="178"/>
    </row>
    <row r="484" spans="1:13">
      <c r="A484" s="165"/>
      <c r="B484" s="165"/>
      <c r="L484" s="178"/>
      <c r="M484" s="178"/>
    </row>
    <row r="485" spans="1:13">
      <c r="A485" s="165"/>
      <c r="B485" s="165"/>
      <c r="L485" s="178"/>
      <c r="M485" s="178"/>
    </row>
    <row r="486" spans="1:13">
      <c r="A486" s="165"/>
      <c r="B486" s="165"/>
      <c r="L486" s="178"/>
      <c r="M486" s="178"/>
    </row>
    <row r="487" spans="1:13">
      <c r="A487" s="165"/>
      <c r="B487" s="165"/>
      <c r="L487" s="178"/>
      <c r="M487" s="178"/>
    </row>
    <row r="488" spans="1:13">
      <c r="A488" s="165"/>
      <c r="B488" s="165"/>
      <c r="L488" s="178"/>
      <c r="M488" s="178"/>
    </row>
    <row r="489" spans="1:13">
      <c r="A489" s="165"/>
      <c r="B489" s="165"/>
      <c r="L489" s="178"/>
      <c r="M489" s="178"/>
    </row>
    <row r="490" spans="1:13">
      <c r="A490" s="165"/>
      <c r="B490" s="165"/>
      <c r="L490" s="178"/>
      <c r="M490" s="178"/>
    </row>
    <row r="491" spans="1:13">
      <c r="A491" s="165"/>
      <c r="B491" s="165"/>
      <c r="L491" s="178"/>
      <c r="M491" s="178"/>
    </row>
    <row r="492" spans="1:13">
      <c r="A492" s="165"/>
      <c r="B492" s="165"/>
      <c r="L492" s="178"/>
      <c r="M492" s="178"/>
    </row>
    <row r="493" spans="1:13">
      <c r="A493" s="165"/>
      <c r="B493" s="165"/>
      <c r="L493" s="178"/>
      <c r="M493" s="178"/>
    </row>
    <row r="494" spans="1:13">
      <c r="A494" s="165"/>
      <c r="B494" s="165"/>
      <c r="L494" s="178"/>
      <c r="M494" s="178"/>
    </row>
    <row r="495" spans="1:13">
      <c r="A495" s="165"/>
      <c r="B495" s="165"/>
      <c r="L495" s="178"/>
      <c r="M495" s="178"/>
    </row>
    <row r="496" spans="1:13">
      <c r="A496" s="165"/>
      <c r="B496" s="165"/>
      <c r="L496" s="178"/>
      <c r="M496" s="178"/>
    </row>
    <row r="497" spans="1:13">
      <c r="A497" s="165"/>
      <c r="B497" s="165"/>
      <c r="L497" s="178"/>
      <c r="M497" s="178"/>
    </row>
    <row r="498" spans="1:13">
      <c r="A498" s="165"/>
      <c r="B498" s="165"/>
      <c r="L498" s="178"/>
      <c r="M498" s="178"/>
    </row>
    <row r="499" spans="1:13">
      <c r="A499" s="165"/>
      <c r="B499" s="165"/>
      <c r="L499" s="178"/>
      <c r="M499" s="178"/>
    </row>
    <row r="500" spans="1:13">
      <c r="A500" s="165"/>
      <c r="B500" s="165"/>
      <c r="L500" s="178"/>
      <c r="M500" s="178"/>
    </row>
    <row r="501" spans="1:13">
      <c r="A501" s="165"/>
      <c r="B501" s="165"/>
      <c r="L501" s="178"/>
      <c r="M501" s="178"/>
    </row>
    <row r="502" spans="1:13">
      <c r="A502" s="165"/>
      <c r="B502" s="165"/>
      <c r="L502" s="178"/>
      <c r="M502" s="178"/>
    </row>
    <row r="503" spans="1:13">
      <c r="A503" s="165"/>
      <c r="B503" s="165"/>
      <c r="L503" s="178"/>
      <c r="M503" s="178"/>
    </row>
    <row r="504" spans="1:13">
      <c r="A504" s="165"/>
      <c r="B504" s="165"/>
      <c r="L504" s="178"/>
      <c r="M504" s="178"/>
    </row>
    <row r="505" spans="1:13">
      <c r="A505" s="165"/>
      <c r="B505" s="165"/>
      <c r="L505" s="178"/>
      <c r="M505" s="178"/>
    </row>
    <row r="506" spans="1:13">
      <c r="A506" s="165"/>
      <c r="B506" s="165"/>
      <c r="L506" s="178"/>
      <c r="M506" s="178"/>
    </row>
    <row r="507" spans="1:13">
      <c r="A507" s="165"/>
      <c r="B507" s="165"/>
      <c r="L507" s="178"/>
      <c r="M507" s="178"/>
    </row>
    <row r="508" spans="1:13">
      <c r="A508" s="165"/>
      <c r="B508" s="165"/>
      <c r="L508" s="178"/>
      <c r="M508" s="178"/>
    </row>
    <row r="509" spans="1:13">
      <c r="A509" s="165"/>
      <c r="B509" s="165"/>
      <c r="L509" s="178"/>
      <c r="M509" s="178"/>
    </row>
    <row r="510" spans="1:13">
      <c r="A510" s="165"/>
      <c r="B510" s="165"/>
      <c r="L510" s="178"/>
      <c r="M510" s="178"/>
    </row>
    <row r="511" spans="1:13">
      <c r="A511" s="165"/>
      <c r="B511" s="165"/>
      <c r="L511" s="178"/>
      <c r="M511" s="178"/>
    </row>
    <row r="512" spans="1:13">
      <c r="A512" s="165"/>
      <c r="B512" s="165"/>
      <c r="L512" s="178"/>
      <c r="M512" s="178"/>
    </row>
    <row r="513" spans="1:13">
      <c r="A513" s="165"/>
      <c r="B513" s="165"/>
      <c r="L513" s="178"/>
      <c r="M513" s="178"/>
    </row>
    <row r="514" spans="1:13">
      <c r="A514" s="165"/>
      <c r="B514" s="165"/>
      <c r="L514" s="178"/>
      <c r="M514" s="178"/>
    </row>
    <row r="515" spans="1:13">
      <c r="A515" s="165"/>
      <c r="B515" s="165"/>
      <c r="L515" s="178"/>
      <c r="M515" s="178"/>
    </row>
    <row r="516" spans="1:13">
      <c r="A516" s="165"/>
      <c r="B516" s="165"/>
      <c r="L516" s="178"/>
      <c r="M516" s="178"/>
    </row>
    <row r="517" spans="1:13">
      <c r="A517" s="165"/>
      <c r="B517" s="165"/>
      <c r="L517" s="178"/>
      <c r="M517" s="178"/>
    </row>
    <row r="518" spans="1:13">
      <c r="A518" s="165"/>
      <c r="B518" s="165"/>
      <c r="L518" s="178"/>
      <c r="M518" s="178"/>
    </row>
    <row r="519" spans="1:13">
      <c r="A519" s="165"/>
      <c r="B519" s="165"/>
      <c r="L519" s="178"/>
      <c r="M519" s="178"/>
    </row>
    <row r="520" spans="1:13">
      <c r="A520" s="165"/>
      <c r="B520" s="165"/>
      <c r="L520" s="178"/>
      <c r="M520" s="178"/>
    </row>
    <row r="521" spans="1:13">
      <c r="A521" s="165"/>
      <c r="B521" s="165"/>
      <c r="L521" s="178"/>
      <c r="M521" s="178"/>
    </row>
    <row r="522" spans="1:13">
      <c r="A522" s="165"/>
      <c r="B522" s="165"/>
      <c r="L522" s="178"/>
      <c r="M522" s="178"/>
    </row>
    <row r="523" spans="1:13">
      <c r="A523" s="165"/>
      <c r="B523" s="165"/>
      <c r="L523" s="178"/>
      <c r="M523" s="178"/>
    </row>
    <row r="524" spans="1:13">
      <c r="A524" s="165"/>
      <c r="B524" s="165"/>
      <c r="L524" s="178"/>
      <c r="M524" s="178"/>
    </row>
    <row r="525" spans="1:13">
      <c r="A525" s="165"/>
      <c r="B525" s="165"/>
      <c r="L525" s="178"/>
      <c r="M525" s="178"/>
    </row>
    <row r="526" spans="1:13">
      <c r="A526" s="165"/>
      <c r="B526" s="165"/>
      <c r="L526" s="178"/>
      <c r="M526" s="178"/>
    </row>
    <row r="527" spans="1:13">
      <c r="A527" s="165"/>
      <c r="B527" s="165"/>
      <c r="L527" s="178"/>
      <c r="M527" s="178"/>
    </row>
    <row r="528" spans="1:13">
      <c r="A528" s="165"/>
      <c r="B528" s="165"/>
      <c r="L528" s="178"/>
      <c r="M528" s="178"/>
    </row>
    <row r="529" spans="1:13">
      <c r="A529" s="165"/>
      <c r="B529" s="165"/>
      <c r="L529" s="178"/>
      <c r="M529" s="178"/>
    </row>
    <row r="530" spans="1:13">
      <c r="A530" s="165"/>
      <c r="B530" s="165"/>
      <c r="L530" s="178"/>
      <c r="M530" s="178"/>
    </row>
    <row r="531" spans="1:13">
      <c r="A531" s="165"/>
      <c r="B531" s="165"/>
      <c r="L531" s="178"/>
      <c r="M531" s="178"/>
    </row>
    <row r="532" spans="1:13">
      <c r="A532" s="165"/>
      <c r="B532" s="165"/>
      <c r="L532" s="178"/>
      <c r="M532" s="178"/>
    </row>
    <row r="533" spans="1:13">
      <c r="A533" s="165"/>
      <c r="B533" s="165"/>
      <c r="L533" s="178"/>
      <c r="M533" s="178"/>
    </row>
    <row r="534" spans="1:13">
      <c r="A534" s="165"/>
      <c r="B534" s="165"/>
      <c r="L534" s="178"/>
      <c r="M534" s="178"/>
    </row>
    <row r="535" spans="1:13">
      <c r="A535" s="165"/>
      <c r="B535" s="165"/>
      <c r="L535" s="178"/>
      <c r="M535" s="178"/>
    </row>
    <row r="536" spans="1:13">
      <c r="A536" s="165"/>
      <c r="B536" s="165"/>
      <c r="L536" s="178"/>
      <c r="M536" s="178"/>
    </row>
    <row r="537" spans="1:13">
      <c r="A537" s="165"/>
      <c r="B537" s="165"/>
      <c r="L537" s="178"/>
      <c r="M537" s="178"/>
    </row>
    <row r="538" spans="1:13">
      <c r="A538" s="165"/>
      <c r="B538" s="165"/>
      <c r="L538" s="178"/>
      <c r="M538" s="178"/>
    </row>
    <row r="539" spans="1:13">
      <c r="A539" s="165"/>
      <c r="B539" s="165"/>
      <c r="L539" s="178"/>
      <c r="M539" s="178"/>
    </row>
    <row r="540" spans="1:13">
      <c r="A540" s="165"/>
      <c r="B540" s="165"/>
      <c r="L540" s="178"/>
      <c r="M540" s="178"/>
    </row>
    <row r="541" spans="1:13">
      <c r="A541" s="165"/>
      <c r="B541" s="165"/>
      <c r="L541" s="178"/>
      <c r="M541" s="178"/>
    </row>
    <row r="542" spans="1:13">
      <c r="A542" s="165"/>
      <c r="B542" s="165"/>
      <c r="L542" s="178"/>
      <c r="M542" s="178"/>
    </row>
    <row r="543" spans="1:13">
      <c r="A543" s="165"/>
      <c r="B543" s="165"/>
      <c r="L543" s="178"/>
      <c r="M543" s="178"/>
    </row>
    <row r="544" spans="1:13">
      <c r="A544" s="165"/>
      <c r="B544" s="165"/>
      <c r="L544" s="178"/>
      <c r="M544" s="178"/>
    </row>
    <row r="545" spans="1:13">
      <c r="A545" s="165"/>
      <c r="B545" s="165"/>
      <c r="L545" s="178"/>
      <c r="M545" s="178"/>
    </row>
    <row r="546" spans="1:13">
      <c r="A546" s="165"/>
      <c r="B546" s="165"/>
      <c r="L546" s="178"/>
      <c r="M546" s="178"/>
    </row>
    <row r="547" spans="1:13">
      <c r="A547" s="165"/>
      <c r="B547" s="165"/>
      <c r="L547" s="178"/>
      <c r="M547" s="178"/>
    </row>
    <row r="548" spans="1:13">
      <c r="A548" s="165"/>
      <c r="B548" s="165"/>
      <c r="L548" s="178"/>
      <c r="M548" s="178"/>
    </row>
    <row r="549" spans="1:13">
      <c r="A549" s="165"/>
      <c r="B549" s="165"/>
      <c r="L549" s="178"/>
      <c r="M549" s="178"/>
    </row>
    <row r="550" spans="1:13">
      <c r="A550" s="165"/>
      <c r="B550" s="165"/>
      <c r="L550" s="178"/>
      <c r="M550" s="178"/>
    </row>
    <row r="551" spans="1:13">
      <c r="A551" s="165"/>
      <c r="B551" s="165"/>
      <c r="L551" s="178"/>
      <c r="M551" s="178"/>
    </row>
    <row r="552" spans="1:13">
      <c r="A552" s="165"/>
      <c r="B552" s="165"/>
      <c r="L552" s="178"/>
      <c r="M552" s="178"/>
    </row>
    <row r="553" spans="1:13">
      <c r="A553" s="165"/>
      <c r="B553" s="165"/>
      <c r="L553" s="178"/>
      <c r="M553" s="178"/>
    </row>
    <row r="554" spans="1:13">
      <c r="A554" s="165"/>
      <c r="B554" s="165"/>
      <c r="L554" s="178"/>
      <c r="M554" s="178"/>
    </row>
    <row r="555" spans="1:13">
      <c r="A555" s="165"/>
      <c r="B555" s="165"/>
      <c r="L555" s="178"/>
      <c r="M555" s="178"/>
    </row>
    <row r="556" spans="1:13">
      <c r="A556" s="165"/>
      <c r="B556" s="165"/>
      <c r="L556" s="178"/>
      <c r="M556" s="178"/>
    </row>
    <row r="557" spans="1:13">
      <c r="A557" s="165"/>
      <c r="B557" s="165"/>
      <c r="L557" s="178"/>
      <c r="M557" s="178"/>
    </row>
    <row r="558" spans="1:13">
      <c r="A558" s="165"/>
      <c r="B558" s="165"/>
      <c r="L558" s="178"/>
      <c r="M558" s="178"/>
    </row>
    <row r="559" spans="1:13">
      <c r="A559" s="165"/>
      <c r="B559" s="165"/>
      <c r="L559" s="178"/>
      <c r="M559" s="178"/>
    </row>
    <row r="560" spans="1:13">
      <c r="A560" s="165"/>
      <c r="B560" s="165"/>
      <c r="L560" s="178"/>
      <c r="M560" s="178"/>
    </row>
    <row r="561" spans="1:13">
      <c r="A561" s="165"/>
      <c r="B561" s="165"/>
      <c r="L561" s="178"/>
      <c r="M561" s="178"/>
    </row>
    <row r="562" spans="1:13">
      <c r="A562" s="165"/>
      <c r="B562" s="165"/>
      <c r="L562" s="178"/>
      <c r="M562" s="178"/>
    </row>
    <row r="563" spans="1:13">
      <c r="A563" s="165"/>
      <c r="B563" s="165"/>
      <c r="L563" s="178"/>
      <c r="M563" s="178"/>
    </row>
    <row r="564" spans="1:13">
      <c r="A564" s="165"/>
      <c r="B564" s="165"/>
      <c r="L564" s="178"/>
      <c r="M564" s="178"/>
    </row>
    <row r="565" spans="1:13">
      <c r="A565" s="165"/>
      <c r="B565" s="165"/>
      <c r="L565" s="178"/>
      <c r="M565" s="178"/>
    </row>
    <row r="566" spans="1:13">
      <c r="A566" s="165"/>
      <c r="B566" s="165"/>
      <c r="L566" s="178"/>
      <c r="M566" s="178"/>
    </row>
    <row r="567" spans="1:13">
      <c r="A567" s="165"/>
      <c r="B567" s="165"/>
      <c r="L567" s="178"/>
      <c r="M567" s="178"/>
    </row>
    <row r="568" spans="1:13">
      <c r="A568" s="165"/>
      <c r="B568" s="165"/>
      <c r="L568" s="178"/>
      <c r="M568" s="178"/>
    </row>
    <row r="569" spans="1:13">
      <c r="A569" s="165"/>
      <c r="B569" s="165"/>
      <c r="L569" s="178"/>
      <c r="M569" s="178"/>
    </row>
    <row r="570" spans="1:13">
      <c r="A570" s="165"/>
      <c r="B570" s="165"/>
      <c r="L570" s="178"/>
      <c r="M570" s="178"/>
    </row>
    <row r="571" spans="1:13">
      <c r="A571" s="165"/>
      <c r="B571" s="165"/>
      <c r="L571" s="178"/>
      <c r="M571" s="178"/>
    </row>
  </sheetData>
  <sheetProtection password="CC06" sheet="1" objects="1" scenarios="1"/>
  <mergeCells count="7">
    <mergeCell ref="A78:B78"/>
    <mergeCell ref="B1:O1"/>
    <mergeCell ref="B3:B4"/>
    <mergeCell ref="A6:A11"/>
    <mergeCell ref="A17:A23"/>
    <mergeCell ref="B41:B42"/>
    <mergeCell ref="A67:A75"/>
  </mergeCells>
  <pageMargins left="0.17" right="0.18" top="0.36" bottom="0.3" header="0.31496062992125984" footer="0.31496062992125984"/>
  <pageSetup paperSize="9" scale="66" orientation="landscape" r:id="rId1"/>
  <rowBreaks count="1" manualBreakCount="1">
    <brk id="39" max="14" man="1"/>
  </rowBreaks>
</worksheet>
</file>

<file path=xl/worksheets/sheet85.xml><?xml version="1.0" encoding="utf-8"?>
<worksheet xmlns="http://schemas.openxmlformats.org/spreadsheetml/2006/main" xmlns:r="http://schemas.openxmlformats.org/officeDocument/2006/relationships">
  <sheetPr>
    <tabColor rgb="FF92D050"/>
  </sheetPr>
  <dimension ref="A1:I85"/>
  <sheetViews>
    <sheetView rightToLeft="1" topLeftCell="A52" workbookViewId="0">
      <selection activeCell="C70" sqref="C70"/>
    </sheetView>
  </sheetViews>
  <sheetFormatPr defaultColWidth="20.375" defaultRowHeight="15"/>
  <cols>
    <col min="1" max="1" width="7.75" style="78" customWidth="1"/>
    <col min="2" max="2" width="43.5" style="77" customWidth="1"/>
    <col min="3" max="3" width="17" style="77" customWidth="1"/>
    <col min="4" max="4" width="16.25" style="77" customWidth="1"/>
    <col min="5" max="5" width="14.25" style="77" customWidth="1"/>
    <col min="6" max="6" width="17.875" style="77" customWidth="1"/>
    <col min="7" max="7" width="15.375" style="77" customWidth="1"/>
    <col min="8" max="8" width="16" style="77" customWidth="1"/>
    <col min="9" max="16384" width="20.375" style="77"/>
  </cols>
  <sheetData>
    <row r="1" spans="1:8" ht="18.75">
      <c r="A1" s="492" t="s">
        <v>253</v>
      </c>
      <c r="B1" s="492"/>
      <c r="C1" s="492"/>
      <c r="D1" s="492"/>
      <c r="E1" s="492"/>
      <c r="F1" s="492"/>
      <c r="G1" s="492"/>
      <c r="H1" s="492"/>
    </row>
    <row r="2" spans="1:8">
      <c r="H2" s="79"/>
    </row>
    <row r="3" spans="1:8">
      <c r="A3" s="493" t="s">
        <v>1</v>
      </c>
      <c r="B3" s="493" t="s">
        <v>67</v>
      </c>
      <c r="C3" s="493" t="s">
        <v>155</v>
      </c>
      <c r="D3" s="224" t="s">
        <v>156</v>
      </c>
      <c r="E3" s="493" t="s">
        <v>72</v>
      </c>
      <c r="F3" s="224" t="s">
        <v>157</v>
      </c>
      <c r="G3" s="224" t="s">
        <v>158</v>
      </c>
      <c r="H3" s="493" t="s">
        <v>80</v>
      </c>
    </row>
    <row r="4" spans="1:8">
      <c r="A4" s="494"/>
      <c r="B4" s="495"/>
      <c r="C4" s="494"/>
      <c r="D4" s="225" t="s">
        <v>159</v>
      </c>
      <c r="E4" s="494"/>
      <c r="F4" s="225" t="s">
        <v>160</v>
      </c>
      <c r="G4" s="225" t="s">
        <v>85</v>
      </c>
      <c r="H4" s="494"/>
    </row>
    <row r="5" spans="1:8">
      <c r="A5" s="228"/>
      <c r="B5" s="99"/>
      <c r="C5" s="228"/>
      <c r="D5" s="228"/>
      <c r="E5" s="228"/>
      <c r="F5" s="228"/>
      <c r="G5" s="228"/>
      <c r="H5" s="228"/>
    </row>
    <row r="6" spans="1:8" ht="15.75">
      <c r="A6" s="82">
        <v>1</v>
      </c>
      <c r="B6" s="83" t="s">
        <v>90</v>
      </c>
      <c r="C6" s="84">
        <f>SUM(C7:C12)</f>
        <v>4239.8339999999998</v>
      </c>
      <c r="D6" s="84">
        <f>SUM(D7:D12)</f>
        <v>0</v>
      </c>
      <c r="E6" s="84">
        <f>SUM(E7:E12)</f>
        <v>0</v>
      </c>
      <c r="F6" s="84">
        <f>SUM(F7:F12)</f>
        <v>3722.7560000000003</v>
      </c>
      <c r="G6" s="84">
        <f>SUM(G7:G12)</f>
        <v>0</v>
      </c>
      <c r="H6" s="84">
        <f t="shared" ref="H6:H71" si="0">SUM(C6:G6)</f>
        <v>7962.59</v>
      </c>
    </row>
    <row r="7" spans="1:8" ht="15.75">
      <c r="A7" s="489"/>
      <c r="B7" s="85" t="s">
        <v>91</v>
      </c>
      <c r="C7" s="86">
        <v>4008.567</v>
      </c>
      <c r="D7" s="86"/>
      <c r="E7" s="86"/>
      <c r="F7" s="86">
        <v>2836.8560000000002</v>
      </c>
      <c r="G7" s="86"/>
      <c r="H7" s="84">
        <f t="shared" si="0"/>
        <v>6845.4230000000007</v>
      </c>
    </row>
    <row r="8" spans="1:8" ht="15.75">
      <c r="A8" s="490"/>
      <c r="B8" s="85" t="s">
        <v>92</v>
      </c>
      <c r="C8" s="86"/>
      <c r="D8" s="86"/>
      <c r="E8" s="86"/>
      <c r="F8" s="86"/>
      <c r="G8" s="86"/>
      <c r="H8" s="84">
        <f t="shared" si="0"/>
        <v>0</v>
      </c>
    </row>
    <row r="9" spans="1:8" ht="15.75">
      <c r="A9" s="490"/>
      <c r="B9" s="85" t="s">
        <v>161</v>
      </c>
      <c r="C9" s="86">
        <v>160.065</v>
      </c>
      <c r="D9" s="86"/>
      <c r="E9" s="86"/>
      <c r="F9" s="86">
        <v>24.390999999999998</v>
      </c>
      <c r="G9" s="86"/>
      <c r="H9" s="84">
        <f t="shared" si="0"/>
        <v>184.45599999999999</v>
      </c>
    </row>
    <row r="10" spans="1:8" ht="15.75">
      <c r="A10" s="490"/>
      <c r="B10" s="85" t="s">
        <v>162</v>
      </c>
      <c r="C10" s="86">
        <v>1.282</v>
      </c>
      <c r="D10" s="86"/>
      <c r="E10" s="86"/>
      <c r="F10" s="86">
        <v>8.3879999999999999</v>
      </c>
      <c r="G10" s="86"/>
      <c r="H10" s="84">
        <f t="shared" si="0"/>
        <v>9.67</v>
      </c>
    </row>
    <row r="11" spans="1:8" ht="15.75">
      <c r="A11" s="490"/>
      <c r="B11" s="85" t="s">
        <v>163</v>
      </c>
      <c r="C11" s="86">
        <v>42.843000000000004</v>
      </c>
      <c r="D11" s="86"/>
      <c r="E11" s="86"/>
      <c r="F11" s="86">
        <v>345.37900000000002</v>
      </c>
      <c r="G11" s="86"/>
      <c r="H11" s="84">
        <f t="shared" si="0"/>
        <v>388.22200000000004</v>
      </c>
    </row>
    <row r="12" spans="1:8" ht="15.75">
      <c r="A12" s="491"/>
      <c r="B12" s="85" t="s">
        <v>164</v>
      </c>
      <c r="C12" s="86">
        <v>27.077000000000002</v>
      </c>
      <c r="D12" s="86"/>
      <c r="E12" s="86"/>
      <c r="F12" s="86">
        <v>507.74200000000002</v>
      </c>
      <c r="G12" s="86"/>
      <c r="H12" s="84">
        <f t="shared" si="0"/>
        <v>534.81900000000007</v>
      </c>
    </row>
    <row r="13" spans="1:8" ht="15.75">
      <c r="A13" s="82">
        <v>2</v>
      </c>
      <c r="B13" s="83" t="s">
        <v>97</v>
      </c>
      <c r="C13" s="84">
        <f>C14+C15</f>
        <v>1008.88</v>
      </c>
      <c r="D13" s="84">
        <f>D14+D15</f>
        <v>0</v>
      </c>
      <c r="E13" s="84">
        <f>E14+E15</f>
        <v>0</v>
      </c>
      <c r="F13" s="84">
        <f>F14+F15</f>
        <v>199.47200000000001</v>
      </c>
      <c r="G13" s="84">
        <f>G14+G15</f>
        <v>0</v>
      </c>
      <c r="H13" s="84">
        <f t="shared" si="0"/>
        <v>1208.3520000000001</v>
      </c>
    </row>
    <row r="14" spans="1:8" ht="15.75">
      <c r="A14" s="87"/>
      <c r="B14" s="85" t="s">
        <v>98</v>
      </c>
      <c r="C14" s="86">
        <v>1006.3</v>
      </c>
      <c r="D14" s="86"/>
      <c r="E14" s="86"/>
      <c r="F14" s="86">
        <v>172.08500000000001</v>
      </c>
      <c r="G14" s="86"/>
      <c r="H14" s="84">
        <f t="shared" si="0"/>
        <v>1178.385</v>
      </c>
    </row>
    <row r="15" spans="1:8" ht="15.75">
      <c r="A15" s="87"/>
      <c r="B15" s="85" t="s">
        <v>165</v>
      </c>
      <c r="C15" s="86">
        <v>2.58</v>
      </c>
      <c r="D15" s="86"/>
      <c r="E15" s="86"/>
      <c r="F15" s="86">
        <v>27.387</v>
      </c>
      <c r="G15" s="86"/>
      <c r="H15" s="84">
        <f t="shared" si="0"/>
        <v>29.966999999999999</v>
      </c>
    </row>
    <row r="16" spans="1:8" ht="15.75">
      <c r="A16" s="82">
        <v>3</v>
      </c>
      <c r="B16" s="83" t="s">
        <v>99</v>
      </c>
      <c r="C16" s="84">
        <f>SUM(C17:C35)</f>
        <v>1730.1589999999999</v>
      </c>
      <c r="D16" s="84">
        <f>SUM(D17:D35)</f>
        <v>0</v>
      </c>
      <c r="E16" s="84">
        <f>SUM(E17:E35)</f>
        <v>0</v>
      </c>
      <c r="F16" s="84">
        <f>SUM(F17:F35)</f>
        <v>5358.6140000000005</v>
      </c>
      <c r="G16" s="84">
        <f>SUM(G17:G35)</f>
        <v>2.65</v>
      </c>
      <c r="H16" s="84">
        <f t="shared" si="0"/>
        <v>7091.4229999999998</v>
      </c>
    </row>
    <row r="17" spans="1:8" ht="15.75">
      <c r="A17" s="489"/>
      <c r="B17" s="85" t="s">
        <v>100</v>
      </c>
      <c r="C17" s="86">
        <v>159.00700000000001</v>
      </c>
      <c r="D17" s="86"/>
      <c r="E17" s="86"/>
      <c r="F17" s="86">
        <v>1484.9770000000001</v>
      </c>
      <c r="G17" s="86"/>
      <c r="H17" s="84">
        <f t="shared" si="0"/>
        <v>1643.9840000000002</v>
      </c>
    </row>
    <row r="18" spans="1:8" ht="15.75">
      <c r="A18" s="490"/>
      <c r="B18" s="85" t="s">
        <v>101</v>
      </c>
      <c r="C18" s="86">
        <v>321.12900000000002</v>
      </c>
      <c r="D18" s="86"/>
      <c r="E18" s="86"/>
      <c r="F18" s="86">
        <v>549.99400000000003</v>
      </c>
      <c r="G18" s="86"/>
      <c r="H18" s="84">
        <f t="shared" si="0"/>
        <v>871.12300000000005</v>
      </c>
    </row>
    <row r="19" spans="1:8" ht="15.75">
      <c r="A19" s="490"/>
      <c r="B19" s="85" t="s">
        <v>102</v>
      </c>
      <c r="C19" s="86">
        <v>38.404000000000003</v>
      </c>
      <c r="D19" s="86"/>
      <c r="E19" s="86"/>
      <c r="F19" s="86">
        <v>27.763000000000002</v>
      </c>
      <c r="G19" s="86"/>
      <c r="H19" s="84">
        <f t="shared" si="0"/>
        <v>66.167000000000002</v>
      </c>
    </row>
    <row r="20" spans="1:8" ht="15.75">
      <c r="A20" s="490"/>
      <c r="B20" s="85" t="s">
        <v>103</v>
      </c>
      <c r="C20" s="86">
        <v>1.5269999999999999</v>
      </c>
      <c r="D20" s="86"/>
      <c r="E20" s="86"/>
      <c r="F20" s="86">
        <v>0.61899999999999999</v>
      </c>
      <c r="G20" s="86"/>
      <c r="H20" s="84">
        <f t="shared" si="0"/>
        <v>2.1459999999999999</v>
      </c>
    </row>
    <row r="21" spans="1:8" ht="15.75">
      <c r="A21" s="490"/>
      <c r="B21" s="85" t="s">
        <v>104</v>
      </c>
      <c r="C21" s="86">
        <v>676.11699999999996</v>
      </c>
      <c r="D21" s="86"/>
      <c r="E21" s="86"/>
      <c r="F21" s="86">
        <v>185.62799999999999</v>
      </c>
      <c r="G21" s="86"/>
      <c r="H21" s="84">
        <f t="shared" si="0"/>
        <v>861.74499999999989</v>
      </c>
    </row>
    <row r="22" spans="1:8" ht="15.75">
      <c r="A22" s="490"/>
      <c r="B22" s="85" t="s">
        <v>166</v>
      </c>
      <c r="C22" s="86">
        <v>3.8340000000000001</v>
      </c>
      <c r="D22" s="86"/>
      <c r="E22" s="86"/>
      <c r="F22" s="86">
        <v>0.68600000000000005</v>
      </c>
      <c r="G22" s="86"/>
      <c r="H22" s="84">
        <f t="shared" si="0"/>
        <v>4.5200000000000005</v>
      </c>
    </row>
    <row r="23" spans="1:8" ht="15.75">
      <c r="A23" s="490"/>
      <c r="B23" s="85" t="s">
        <v>167</v>
      </c>
      <c r="C23" s="86">
        <v>28.638999999999999</v>
      </c>
      <c r="D23" s="86"/>
      <c r="E23" s="86"/>
      <c r="F23" s="86">
        <v>1006.444</v>
      </c>
      <c r="G23" s="86">
        <v>2.65</v>
      </c>
      <c r="H23" s="84">
        <f t="shared" si="0"/>
        <v>1037.7329999999999</v>
      </c>
    </row>
    <row r="24" spans="1:8" ht="15.75">
      <c r="A24" s="490"/>
      <c r="B24" s="85" t="s">
        <v>168</v>
      </c>
      <c r="C24" s="86">
        <v>4.1929999999999996</v>
      </c>
      <c r="D24" s="86"/>
      <c r="E24" s="86"/>
      <c r="F24" s="86">
        <v>0.45600000000000002</v>
      </c>
      <c r="G24" s="86"/>
      <c r="H24" s="84">
        <f t="shared" si="0"/>
        <v>4.649</v>
      </c>
    </row>
    <row r="25" spans="1:8" ht="15.75">
      <c r="A25" s="223"/>
      <c r="B25" s="85" t="s">
        <v>169</v>
      </c>
      <c r="C25" s="86">
        <v>18.599</v>
      </c>
      <c r="D25" s="86"/>
      <c r="E25" s="86"/>
      <c r="F25" s="86">
        <v>10.689</v>
      </c>
      <c r="G25" s="86"/>
      <c r="H25" s="84">
        <f t="shared" si="0"/>
        <v>29.288</v>
      </c>
    </row>
    <row r="26" spans="1:8" ht="15.75">
      <c r="A26" s="223"/>
      <c r="B26" s="85" t="s">
        <v>170</v>
      </c>
      <c r="C26" s="86">
        <v>3.552</v>
      </c>
      <c r="D26" s="86"/>
      <c r="E26" s="86"/>
      <c r="F26" s="86"/>
      <c r="G26" s="86"/>
      <c r="H26" s="84">
        <f t="shared" si="0"/>
        <v>3.552</v>
      </c>
    </row>
    <row r="27" spans="1:8" ht="15.75">
      <c r="A27" s="223"/>
      <c r="B27" s="85" t="s">
        <v>171</v>
      </c>
      <c r="C27" s="86"/>
      <c r="D27" s="86"/>
      <c r="E27" s="86"/>
      <c r="F27" s="86">
        <v>1.7999999999999999E-2</v>
      </c>
      <c r="G27" s="86"/>
      <c r="H27" s="84">
        <f t="shared" si="0"/>
        <v>1.7999999999999999E-2</v>
      </c>
    </row>
    <row r="28" spans="1:8" ht="15.75">
      <c r="A28" s="223"/>
      <c r="B28" s="85" t="s">
        <v>172</v>
      </c>
      <c r="C28" s="86">
        <v>399.84</v>
      </c>
      <c r="D28" s="86"/>
      <c r="E28" s="86"/>
      <c r="F28" s="86">
        <v>1710.1110000000001</v>
      </c>
      <c r="G28" s="86"/>
      <c r="H28" s="84">
        <f t="shared" si="0"/>
        <v>2109.951</v>
      </c>
    </row>
    <row r="29" spans="1:8" ht="15.75">
      <c r="A29" s="223"/>
      <c r="B29" s="85" t="s">
        <v>173</v>
      </c>
      <c r="C29" s="86">
        <v>3.6960000000000002</v>
      </c>
      <c r="D29" s="86"/>
      <c r="E29" s="86"/>
      <c r="F29" s="86">
        <v>0.318</v>
      </c>
      <c r="G29" s="86"/>
      <c r="H29" s="84">
        <f t="shared" si="0"/>
        <v>4.0140000000000002</v>
      </c>
    </row>
    <row r="30" spans="1:8" ht="15.75">
      <c r="A30" s="223"/>
      <c r="B30" s="85" t="s">
        <v>174</v>
      </c>
      <c r="C30" s="86">
        <v>1.365</v>
      </c>
      <c r="D30" s="86"/>
      <c r="E30" s="86"/>
      <c r="F30" s="86">
        <v>20.852</v>
      </c>
      <c r="G30" s="86"/>
      <c r="H30" s="84">
        <f t="shared" si="0"/>
        <v>22.216999999999999</v>
      </c>
    </row>
    <row r="31" spans="1:8" ht="15.75">
      <c r="A31" s="223"/>
      <c r="B31" s="85" t="s">
        <v>175</v>
      </c>
      <c r="C31" s="86">
        <v>22.555</v>
      </c>
      <c r="D31" s="86"/>
      <c r="E31" s="86"/>
      <c r="F31" s="86">
        <v>125.652</v>
      </c>
      <c r="G31" s="86"/>
      <c r="H31" s="84">
        <f t="shared" si="0"/>
        <v>148.20699999999999</v>
      </c>
    </row>
    <row r="32" spans="1:8" ht="15.75">
      <c r="A32" s="223"/>
      <c r="B32" s="85" t="s">
        <v>176</v>
      </c>
      <c r="C32" s="86">
        <v>21.077999999999999</v>
      </c>
      <c r="D32" s="86"/>
      <c r="E32" s="86"/>
      <c r="F32" s="86">
        <v>10.462</v>
      </c>
      <c r="G32" s="86"/>
      <c r="H32" s="84">
        <f t="shared" si="0"/>
        <v>31.54</v>
      </c>
    </row>
    <row r="33" spans="1:8" ht="15.75">
      <c r="A33" s="223"/>
      <c r="B33" s="85" t="s">
        <v>177</v>
      </c>
      <c r="C33" s="86">
        <v>3.3610000000000002</v>
      </c>
      <c r="D33" s="86"/>
      <c r="E33" s="86"/>
      <c r="F33" s="86">
        <v>14.12</v>
      </c>
      <c r="G33" s="86"/>
      <c r="H33" s="84">
        <f t="shared" si="0"/>
        <v>17.480999999999998</v>
      </c>
    </row>
    <row r="34" spans="1:8" ht="15.75">
      <c r="A34" s="223"/>
      <c r="B34" s="85" t="s">
        <v>178</v>
      </c>
      <c r="C34" s="86">
        <v>23.263000000000002</v>
      </c>
      <c r="D34" s="86"/>
      <c r="E34" s="86"/>
      <c r="F34" s="86">
        <v>209.82499999999999</v>
      </c>
      <c r="G34" s="86"/>
      <c r="H34" s="84">
        <f t="shared" si="0"/>
        <v>233.08799999999999</v>
      </c>
    </row>
    <row r="35" spans="1:8" ht="15.75">
      <c r="A35" s="223"/>
      <c r="B35" s="85" t="s">
        <v>179</v>
      </c>
      <c r="C35" s="86"/>
      <c r="D35" s="86"/>
      <c r="E35" s="86"/>
      <c r="F35" s="86"/>
      <c r="G35" s="86"/>
      <c r="H35" s="84">
        <f t="shared" si="0"/>
        <v>0</v>
      </c>
    </row>
    <row r="36" spans="1:8" ht="15.75">
      <c r="A36" s="87">
        <v>4</v>
      </c>
      <c r="B36" s="85" t="s">
        <v>113</v>
      </c>
      <c r="C36" s="86">
        <v>964.85699999999997</v>
      </c>
      <c r="D36" s="86"/>
      <c r="E36" s="86"/>
      <c r="F36" s="86">
        <v>84230.760999999999</v>
      </c>
      <c r="G36" s="86">
        <v>117.384</v>
      </c>
      <c r="H36" s="84">
        <f t="shared" si="0"/>
        <v>85313.002000000008</v>
      </c>
    </row>
    <row r="37" spans="1:8" ht="15.75">
      <c r="A37" s="82">
        <v>5</v>
      </c>
      <c r="B37" s="83" t="s">
        <v>114</v>
      </c>
      <c r="C37" s="84">
        <f>SUM(C38:C39)</f>
        <v>1488987.162</v>
      </c>
      <c r="D37" s="84">
        <f>SUM(D38:D39)</f>
        <v>46247.542999999998</v>
      </c>
      <c r="E37" s="84">
        <f>SUM(E38:E39)</f>
        <v>1593609.679</v>
      </c>
      <c r="F37" s="84">
        <f>SUM(F38:F39)</f>
        <v>66322379.059</v>
      </c>
      <c r="G37" s="84">
        <f>SUM(G38:G39)</f>
        <v>105558.398</v>
      </c>
      <c r="H37" s="84">
        <f t="shared" si="0"/>
        <v>69556781.841000006</v>
      </c>
    </row>
    <row r="38" spans="1:8" ht="15.75">
      <c r="A38" s="489"/>
      <c r="B38" s="85" t="s">
        <v>115</v>
      </c>
      <c r="C38" s="89">
        <v>1446584.767</v>
      </c>
      <c r="D38" s="89">
        <v>46247.542999999998</v>
      </c>
      <c r="E38" s="86">
        <v>1593609.679</v>
      </c>
      <c r="F38" s="86">
        <v>2538743.5589999999</v>
      </c>
      <c r="G38" s="86">
        <v>105558.398</v>
      </c>
      <c r="H38" s="84">
        <f t="shared" si="0"/>
        <v>5730743.9460000005</v>
      </c>
    </row>
    <row r="39" spans="1:8" ht="15.75">
      <c r="A39" s="491"/>
      <c r="B39" s="85" t="s">
        <v>116</v>
      </c>
      <c r="C39" s="86">
        <v>42402.394999999997</v>
      </c>
      <c r="D39" s="86"/>
      <c r="E39" s="86"/>
      <c r="F39" s="86">
        <v>63783635.5</v>
      </c>
      <c r="G39" s="86"/>
      <c r="H39" s="84">
        <f t="shared" si="0"/>
        <v>63826037.895000003</v>
      </c>
    </row>
    <row r="40" spans="1:8" ht="15.75">
      <c r="A40" s="101"/>
      <c r="B40" s="102"/>
      <c r="C40" s="103"/>
      <c r="D40" s="103"/>
      <c r="E40" s="103"/>
      <c r="F40" s="103"/>
      <c r="G40" s="103"/>
      <c r="H40" s="160"/>
    </row>
    <row r="41" spans="1:8" ht="15.75">
      <c r="A41" s="104"/>
      <c r="B41" s="105"/>
      <c r="C41" s="106"/>
      <c r="D41" s="106"/>
      <c r="E41" s="106"/>
      <c r="F41" s="106"/>
      <c r="G41" s="106"/>
      <c r="H41" s="161"/>
    </row>
    <row r="42" spans="1:8" ht="15.75">
      <c r="A42" s="499" t="s">
        <v>1</v>
      </c>
      <c r="B42" s="487" t="s">
        <v>67</v>
      </c>
      <c r="C42" s="496" t="s">
        <v>155</v>
      </c>
      <c r="D42" s="226" t="s">
        <v>156</v>
      </c>
      <c r="E42" s="496" t="s">
        <v>72</v>
      </c>
      <c r="F42" s="226" t="s">
        <v>157</v>
      </c>
      <c r="G42" s="226" t="s">
        <v>158</v>
      </c>
      <c r="H42" s="493" t="s">
        <v>80</v>
      </c>
    </row>
    <row r="43" spans="1:8" ht="15.75">
      <c r="A43" s="500"/>
      <c r="B43" s="488"/>
      <c r="C43" s="497"/>
      <c r="D43" s="227" t="s">
        <v>159</v>
      </c>
      <c r="E43" s="497"/>
      <c r="F43" s="227" t="s">
        <v>160</v>
      </c>
      <c r="G43" s="227" t="s">
        <v>85</v>
      </c>
      <c r="H43" s="498"/>
    </row>
    <row r="44" spans="1:8" ht="15.75">
      <c r="A44" s="87">
        <v>6</v>
      </c>
      <c r="B44" s="85" t="s">
        <v>117</v>
      </c>
      <c r="C44" s="86">
        <v>14209.203</v>
      </c>
      <c r="D44" s="86">
        <v>8.2159999999999993</v>
      </c>
      <c r="E44" s="86"/>
      <c r="F44" s="86">
        <v>51740.857000000004</v>
      </c>
      <c r="G44" s="86"/>
      <c r="H44" s="84">
        <f t="shared" si="0"/>
        <v>65958.275999999998</v>
      </c>
    </row>
    <row r="45" spans="1:8" ht="15.75">
      <c r="A45" s="87">
        <v>7</v>
      </c>
      <c r="B45" s="85" t="s">
        <v>118</v>
      </c>
      <c r="C45" s="86">
        <v>129.59299999999999</v>
      </c>
      <c r="D45" s="86"/>
      <c r="E45" s="86"/>
      <c r="F45" s="86">
        <v>332.18599999999998</v>
      </c>
      <c r="G45" s="86"/>
      <c r="H45" s="84">
        <f t="shared" si="0"/>
        <v>461.779</v>
      </c>
    </row>
    <row r="46" spans="1:8" ht="15.75">
      <c r="A46" s="87">
        <v>8</v>
      </c>
      <c r="B46" s="85" t="s">
        <v>119</v>
      </c>
      <c r="C46" s="86">
        <v>3074.1260000000002</v>
      </c>
      <c r="D46" s="86">
        <v>16.524000000000001</v>
      </c>
      <c r="E46" s="86"/>
      <c r="F46" s="86">
        <v>42616.881000000001</v>
      </c>
      <c r="G46" s="86">
        <v>107.477</v>
      </c>
      <c r="H46" s="84">
        <f t="shared" si="0"/>
        <v>45815.008000000002</v>
      </c>
    </row>
    <row r="47" spans="1:8" ht="15.75">
      <c r="A47" s="87">
        <v>9</v>
      </c>
      <c r="B47" s="85" t="s">
        <v>120</v>
      </c>
      <c r="C47" s="86">
        <v>249.602</v>
      </c>
      <c r="D47" s="86"/>
      <c r="E47" s="86"/>
      <c r="F47" s="86">
        <v>25626.773000000001</v>
      </c>
      <c r="G47" s="86">
        <v>1677.2719999999999</v>
      </c>
      <c r="H47" s="84">
        <f t="shared" si="0"/>
        <v>27553.647000000001</v>
      </c>
    </row>
    <row r="48" spans="1:8" ht="15.75">
      <c r="A48" s="87">
        <v>10</v>
      </c>
      <c r="B48" s="85" t="s">
        <v>121</v>
      </c>
      <c r="C48" s="89">
        <v>127.172</v>
      </c>
      <c r="D48" s="86"/>
      <c r="E48" s="86"/>
      <c r="F48" s="86">
        <v>2477.8449999999998</v>
      </c>
      <c r="G48" s="86"/>
      <c r="H48" s="84">
        <f t="shared" si="0"/>
        <v>2605.0169999999998</v>
      </c>
    </row>
    <row r="49" spans="1:8" ht="15.75">
      <c r="A49" s="87">
        <v>11</v>
      </c>
      <c r="B49" s="85" t="s">
        <v>122</v>
      </c>
      <c r="C49" s="86">
        <v>6452.7719999999999</v>
      </c>
      <c r="D49" s="86"/>
      <c r="E49" s="86"/>
      <c r="F49" s="86">
        <v>12894.438</v>
      </c>
      <c r="G49" s="86">
        <v>45.999000000000002</v>
      </c>
      <c r="H49" s="84">
        <f t="shared" si="0"/>
        <v>19393.208999999999</v>
      </c>
    </row>
    <row r="50" spans="1:8" ht="15.75">
      <c r="A50" s="87">
        <v>12</v>
      </c>
      <c r="B50" s="85" t="s">
        <v>123</v>
      </c>
      <c r="C50" s="86">
        <v>37.194000000000003</v>
      </c>
      <c r="D50" s="86"/>
      <c r="E50" s="86"/>
      <c r="F50" s="86">
        <v>370.40800000000002</v>
      </c>
      <c r="G50" s="86"/>
      <c r="H50" s="84">
        <f t="shared" si="0"/>
        <v>407.60200000000003</v>
      </c>
    </row>
    <row r="51" spans="1:8" ht="15.75">
      <c r="A51" s="87">
        <v>13</v>
      </c>
      <c r="B51" s="85" t="s">
        <v>124</v>
      </c>
      <c r="C51" s="86">
        <v>6159.2150000000001</v>
      </c>
      <c r="D51" s="86"/>
      <c r="E51" s="86"/>
      <c r="F51" s="86">
        <v>152898.98199999999</v>
      </c>
      <c r="G51" s="86"/>
      <c r="H51" s="84">
        <f t="shared" si="0"/>
        <v>159058.19699999999</v>
      </c>
    </row>
    <row r="52" spans="1:8" ht="15.75">
      <c r="A52" s="87">
        <v>14</v>
      </c>
      <c r="B52" s="85" t="s">
        <v>125</v>
      </c>
      <c r="C52" s="86">
        <v>171.756</v>
      </c>
      <c r="D52" s="86"/>
      <c r="E52" s="86"/>
      <c r="F52" s="86">
        <v>1971.1310000000001</v>
      </c>
      <c r="G52" s="86"/>
      <c r="H52" s="84">
        <f t="shared" si="0"/>
        <v>2142.8870000000002</v>
      </c>
    </row>
    <row r="53" spans="1:8" ht="15.75">
      <c r="A53" s="87">
        <v>15</v>
      </c>
      <c r="B53" s="85" t="s">
        <v>126</v>
      </c>
      <c r="C53" s="86">
        <v>6511.1120000000001</v>
      </c>
      <c r="D53" s="86"/>
      <c r="E53" s="86"/>
      <c r="F53" s="86">
        <v>21772.600999999999</v>
      </c>
      <c r="G53" s="86"/>
      <c r="H53" s="84">
        <f t="shared" si="0"/>
        <v>28283.713</v>
      </c>
    </row>
    <row r="54" spans="1:8" ht="15.75">
      <c r="A54" s="87">
        <v>16</v>
      </c>
      <c r="B54" s="85" t="s">
        <v>127</v>
      </c>
      <c r="C54" s="89">
        <v>56.399000000000001</v>
      </c>
      <c r="D54" s="86"/>
      <c r="E54" s="86"/>
      <c r="F54" s="86">
        <v>473.89800000000002</v>
      </c>
      <c r="G54" s="86"/>
      <c r="H54" s="84">
        <f t="shared" si="0"/>
        <v>530.29700000000003</v>
      </c>
    </row>
    <row r="55" spans="1:8" ht="15.75">
      <c r="A55" s="87">
        <v>17</v>
      </c>
      <c r="B55" s="85" t="s">
        <v>128</v>
      </c>
      <c r="C55" s="86">
        <v>162.13999999999999</v>
      </c>
      <c r="D55" s="86"/>
      <c r="E55" s="86"/>
      <c r="F55" s="86">
        <v>20864.2</v>
      </c>
      <c r="G55" s="86">
        <v>3219.2869999999998</v>
      </c>
      <c r="H55" s="84">
        <f t="shared" si="0"/>
        <v>24245.627</v>
      </c>
    </row>
    <row r="56" spans="1:8" ht="15.75">
      <c r="A56" s="87">
        <v>18</v>
      </c>
      <c r="B56" s="85" t="s">
        <v>129</v>
      </c>
      <c r="C56" s="86">
        <v>407.19600000000003</v>
      </c>
      <c r="D56" s="86"/>
      <c r="E56" s="86"/>
      <c r="F56" s="86">
        <v>18246.344000000001</v>
      </c>
      <c r="G56" s="86">
        <v>52.85</v>
      </c>
      <c r="H56" s="84">
        <f t="shared" si="0"/>
        <v>18706.39</v>
      </c>
    </row>
    <row r="57" spans="1:8" ht="15.75">
      <c r="A57" s="87">
        <v>19</v>
      </c>
      <c r="B57" s="85" t="s">
        <v>130</v>
      </c>
      <c r="C57" s="86">
        <v>262.452</v>
      </c>
      <c r="D57" s="86"/>
      <c r="E57" s="86"/>
      <c r="F57" s="86">
        <v>2568.3850000000002</v>
      </c>
      <c r="G57" s="86">
        <v>37.125</v>
      </c>
      <c r="H57" s="84">
        <f t="shared" si="0"/>
        <v>2867.9620000000004</v>
      </c>
    </row>
    <row r="58" spans="1:8" ht="15.75">
      <c r="A58" s="87">
        <v>20</v>
      </c>
      <c r="B58" s="85" t="s">
        <v>131</v>
      </c>
      <c r="C58" s="86">
        <v>205.27199999999999</v>
      </c>
      <c r="D58" s="86"/>
      <c r="E58" s="86"/>
      <c r="F58" s="86">
        <v>122.36</v>
      </c>
      <c r="G58" s="86"/>
      <c r="H58" s="84">
        <f t="shared" si="0"/>
        <v>327.63200000000001</v>
      </c>
    </row>
    <row r="59" spans="1:8" ht="15.75">
      <c r="A59" s="87">
        <v>21</v>
      </c>
      <c r="B59" s="85" t="s">
        <v>132</v>
      </c>
      <c r="C59" s="86">
        <v>307.089</v>
      </c>
      <c r="D59" s="86"/>
      <c r="E59" s="86"/>
      <c r="F59" s="86">
        <v>2545.7829999999999</v>
      </c>
      <c r="G59" s="86"/>
      <c r="H59" s="84">
        <f t="shared" si="0"/>
        <v>2852.8719999999998</v>
      </c>
    </row>
    <row r="60" spans="1:8" ht="15.75">
      <c r="A60" s="87">
        <v>22</v>
      </c>
      <c r="B60" s="85" t="s">
        <v>133</v>
      </c>
      <c r="C60" s="86">
        <v>879.76800000000003</v>
      </c>
      <c r="D60" s="86"/>
      <c r="E60" s="86"/>
      <c r="F60" s="86">
        <v>139.06700000000001</v>
      </c>
      <c r="G60" s="86"/>
      <c r="H60" s="84">
        <f t="shared" si="0"/>
        <v>1018.835</v>
      </c>
    </row>
    <row r="61" spans="1:8" ht="15.75">
      <c r="A61" s="87">
        <v>23</v>
      </c>
      <c r="B61" s="85" t="s">
        <v>134</v>
      </c>
      <c r="C61" s="92">
        <v>8314.4490000000005</v>
      </c>
      <c r="D61" s="86">
        <v>3.5000000000000003E-2</v>
      </c>
      <c r="E61" s="86"/>
      <c r="F61" s="86">
        <v>7865.4380000000001</v>
      </c>
      <c r="G61" s="86">
        <v>3.0750000000000002</v>
      </c>
      <c r="H61" s="84">
        <f t="shared" si="0"/>
        <v>16182.997000000001</v>
      </c>
    </row>
    <row r="62" spans="1:8" ht="15.75">
      <c r="A62" s="87">
        <v>24</v>
      </c>
      <c r="B62" s="85" t="s">
        <v>135</v>
      </c>
      <c r="C62" s="86">
        <v>51.856000000000002</v>
      </c>
      <c r="D62" s="86"/>
      <c r="E62" s="86"/>
      <c r="F62" s="86">
        <v>26153.383999999998</v>
      </c>
      <c r="G62" s="86"/>
      <c r="H62" s="84">
        <f t="shared" si="0"/>
        <v>26205.239999999998</v>
      </c>
    </row>
    <row r="63" spans="1:8" ht="15.75">
      <c r="A63" s="87">
        <v>25</v>
      </c>
      <c r="B63" s="85" t="s">
        <v>136</v>
      </c>
      <c r="C63" s="86">
        <v>146.00899999999999</v>
      </c>
      <c r="D63" s="86"/>
      <c r="E63" s="86"/>
      <c r="F63" s="86">
        <v>543.495</v>
      </c>
      <c r="G63" s="86"/>
      <c r="H63" s="84">
        <f t="shared" si="0"/>
        <v>689.50400000000002</v>
      </c>
    </row>
    <row r="64" spans="1:8" ht="15.75">
      <c r="A64" s="87">
        <v>26</v>
      </c>
      <c r="B64" s="85" t="s">
        <v>137</v>
      </c>
      <c r="C64" s="86">
        <v>32.380000000000003</v>
      </c>
      <c r="D64" s="86"/>
      <c r="E64" s="86"/>
      <c r="F64" s="86">
        <v>49.207000000000001</v>
      </c>
      <c r="G64" s="86"/>
      <c r="H64" s="84">
        <f t="shared" si="0"/>
        <v>81.587000000000003</v>
      </c>
    </row>
    <row r="65" spans="1:8" ht="15.75">
      <c r="A65" s="93">
        <v>27</v>
      </c>
      <c r="B65" s="94" t="s">
        <v>138</v>
      </c>
      <c r="C65" s="86">
        <v>44.204000000000001</v>
      </c>
      <c r="D65" s="86"/>
      <c r="E65" s="86"/>
      <c r="F65" s="86">
        <v>124.2</v>
      </c>
      <c r="G65" s="86"/>
      <c r="H65" s="84">
        <f t="shared" si="0"/>
        <v>168.404</v>
      </c>
    </row>
    <row r="66" spans="1:8" ht="15.75">
      <c r="A66" s="93">
        <v>28</v>
      </c>
      <c r="B66" s="94" t="s">
        <v>139</v>
      </c>
      <c r="C66" s="86">
        <v>34.061</v>
      </c>
      <c r="D66" s="86"/>
      <c r="E66" s="86"/>
      <c r="F66" s="86">
        <v>2136.2080000000001</v>
      </c>
      <c r="G66" s="86"/>
      <c r="H66" s="84">
        <f t="shared" si="0"/>
        <v>2170.2690000000002</v>
      </c>
    </row>
    <row r="67" spans="1:8" ht="15.75">
      <c r="A67" s="93">
        <v>29</v>
      </c>
      <c r="B67" s="94" t="s">
        <v>140</v>
      </c>
      <c r="C67" s="86">
        <v>28.754999999999999</v>
      </c>
      <c r="D67" s="86"/>
      <c r="E67" s="86"/>
      <c r="F67" s="86">
        <v>11.673</v>
      </c>
      <c r="G67" s="86"/>
      <c r="H67" s="84">
        <f t="shared" si="0"/>
        <v>40.427999999999997</v>
      </c>
    </row>
    <row r="68" spans="1:8" ht="15.75">
      <c r="A68" s="93">
        <v>30</v>
      </c>
      <c r="B68" s="94" t="s">
        <v>141</v>
      </c>
      <c r="C68" s="86">
        <v>-43829.404999999999</v>
      </c>
      <c r="D68" s="86"/>
      <c r="E68" s="86"/>
      <c r="F68" s="86">
        <v>43829.404999999999</v>
      </c>
      <c r="G68" s="86"/>
      <c r="H68" s="84">
        <f t="shared" si="0"/>
        <v>0</v>
      </c>
    </row>
    <row r="69" spans="1:8" ht="15.75">
      <c r="A69" s="82">
        <v>31</v>
      </c>
      <c r="B69" s="83" t="s">
        <v>142</v>
      </c>
      <c r="C69" s="84">
        <f>SUM(C70:C79)</f>
        <v>1721.5009999999997</v>
      </c>
      <c r="D69" s="84">
        <f t="shared" ref="D69:G69" si="1">SUM(D70:D79)</f>
        <v>1.212</v>
      </c>
      <c r="E69" s="84">
        <f t="shared" si="1"/>
        <v>0</v>
      </c>
      <c r="F69" s="84">
        <f t="shared" si="1"/>
        <v>15023.416000000001</v>
      </c>
      <c r="G69" s="84">
        <f t="shared" si="1"/>
        <v>664.78300000000002</v>
      </c>
      <c r="H69" s="84">
        <f t="shared" si="0"/>
        <v>17410.912</v>
      </c>
    </row>
    <row r="70" spans="1:8" ht="15.75">
      <c r="A70" s="489"/>
      <c r="B70" s="94" t="s">
        <v>143</v>
      </c>
      <c r="C70" s="86">
        <v>1056.1379999999999</v>
      </c>
      <c r="D70" s="86"/>
      <c r="E70" s="86"/>
      <c r="F70" s="86">
        <v>829.59900000000005</v>
      </c>
      <c r="G70" s="86">
        <v>113.25</v>
      </c>
      <c r="H70" s="84">
        <f t="shared" si="0"/>
        <v>1998.9870000000001</v>
      </c>
    </row>
    <row r="71" spans="1:8" ht="15.75">
      <c r="A71" s="490"/>
      <c r="B71" s="94" t="s">
        <v>144</v>
      </c>
      <c r="C71" s="86">
        <v>557.529</v>
      </c>
      <c r="D71" s="86">
        <v>1.212</v>
      </c>
      <c r="E71" s="86"/>
      <c r="F71" s="86">
        <v>13192.635</v>
      </c>
      <c r="G71" s="86">
        <v>551.53300000000002</v>
      </c>
      <c r="H71" s="84">
        <f t="shared" si="0"/>
        <v>14302.909</v>
      </c>
    </row>
    <row r="72" spans="1:8" ht="15.75">
      <c r="A72" s="490"/>
      <c r="B72" s="94" t="s">
        <v>145</v>
      </c>
      <c r="C72" s="89">
        <v>15.147</v>
      </c>
      <c r="D72" s="86"/>
      <c r="E72" s="86"/>
      <c r="F72" s="86">
        <v>88.644000000000005</v>
      </c>
      <c r="G72" s="86"/>
      <c r="H72" s="84">
        <f t="shared" ref="H72:H81" si="2">SUM(C72:G72)</f>
        <v>103.79100000000001</v>
      </c>
    </row>
    <row r="73" spans="1:8" ht="15.75">
      <c r="A73" s="490"/>
      <c r="B73" s="94" t="s">
        <v>146</v>
      </c>
      <c r="C73" s="89">
        <v>7.8460000000000001</v>
      </c>
      <c r="D73" s="86"/>
      <c r="E73" s="86"/>
      <c r="F73" s="86"/>
      <c r="G73" s="86"/>
      <c r="H73" s="84">
        <f t="shared" si="2"/>
        <v>7.8460000000000001</v>
      </c>
    </row>
    <row r="74" spans="1:8" ht="15.75">
      <c r="A74" s="490"/>
      <c r="B74" s="94" t="s">
        <v>147</v>
      </c>
      <c r="C74" s="89"/>
      <c r="D74" s="86"/>
      <c r="E74" s="86"/>
      <c r="F74" s="86">
        <v>904.69500000000005</v>
      </c>
      <c r="G74" s="86"/>
      <c r="H74" s="84">
        <f t="shared" si="2"/>
        <v>904.69500000000005</v>
      </c>
    </row>
    <row r="75" spans="1:8" ht="15.75">
      <c r="A75" s="490"/>
      <c r="B75" s="94" t="s">
        <v>148</v>
      </c>
      <c r="C75" s="86">
        <v>84.840999999999994</v>
      </c>
      <c r="D75" s="86"/>
      <c r="E75" s="86"/>
      <c r="F75" s="86">
        <v>7.843</v>
      </c>
      <c r="G75" s="86"/>
      <c r="H75" s="84">
        <f t="shared" si="2"/>
        <v>92.683999999999997</v>
      </c>
    </row>
    <row r="76" spans="1:8" ht="15.75">
      <c r="A76" s="490"/>
      <c r="B76" s="94" t="s">
        <v>263</v>
      </c>
      <c r="C76" s="86"/>
      <c r="D76" s="86"/>
      <c r="E76" s="86"/>
      <c r="F76" s="86"/>
      <c r="G76" s="86"/>
      <c r="H76" s="84">
        <f t="shared" si="2"/>
        <v>0</v>
      </c>
    </row>
    <row r="77" spans="1:8" ht="15.75">
      <c r="A77" s="490"/>
      <c r="B77" s="94" t="s">
        <v>264</v>
      </c>
      <c r="C77" s="86"/>
      <c r="D77" s="86"/>
      <c r="E77" s="86"/>
      <c r="F77" s="86"/>
      <c r="G77" s="86"/>
      <c r="H77" s="84">
        <f t="shared" si="2"/>
        <v>0</v>
      </c>
    </row>
    <row r="78" spans="1:8" ht="15.75">
      <c r="A78" s="490"/>
      <c r="B78" s="229" t="s">
        <v>254</v>
      </c>
      <c r="C78" s="86"/>
      <c r="D78" s="86"/>
      <c r="E78" s="86"/>
      <c r="F78" s="86"/>
      <c r="G78" s="86"/>
      <c r="H78" s="84">
        <f t="shared" si="2"/>
        <v>0</v>
      </c>
    </row>
    <row r="79" spans="1:8" ht="15.75">
      <c r="A79" s="490"/>
      <c r="B79" s="94" t="s">
        <v>265</v>
      </c>
      <c r="C79" s="86"/>
      <c r="D79" s="86"/>
      <c r="E79" s="86"/>
      <c r="F79" s="86"/>
      <c r="G79" s="86"/>
      <c r="H79" s="84">
        <f t="shared" si="2"/>
        <v>0</v>
      </c>
    </row>
    <row r="80" spans="1:8" ht="15.75">
      <c r="A80" s="87">
        <v>32</v>
      </c>
      <c r="B80" s="94" t="s">
        <v>149</v>
      </c>
      <c r="C80" s="86">
        <v>574.59699999999998</v>
      </c>
      <c r="D80" s="86"/>
      <c r="E80" s="86"/>
      <c r="F80" s="86">
        <v>1810.9760000000001</v>
      </c>
      <c r="G80" s="86"/>
      <c r="H80" s="84">
        <f t="shared" si="2"/>
        <v>2385.5730000000003</v>
      </c>
    </row>
    <row r="81" spans="1:9" ht="15.75">
      <c r="A81" s="87">
        <v>33</v>
      </c>
      <c r="B81" s="174" t="s">
        <v>285</v>
      </c>
      <c r="C81" s="86"/>
      <c r="D81" s="86"/>
      <c r="E81" s="86"/>
      <c r="F81" s="86"/>
      <c r="G81" s="86"/>
      <c r="H81" s="84">
        <f t="shared" si="2"/>
        <v>0</v>
      </c>
    </row>
    <row r="82" spans="1:9" ht="15.75">
      <c r="A82" s="484" t="s">
        <v>150</v>
      </c>
      <c r="B82" s="485"/>
      <c r="C82" s="84">
        <f>C6+C13+C16+C36+C37+C44+C45+C46+C47+C48+C49+C50+C51+C52+C53+C54+C55+C56+C57+C58+C59+C60+C61+C62+C63+C64+C65+C66+C67+C68+C69+C80+C81</f>
        <v>1503451.3599999996</v>
      </c>
      <c r="D82" s="84">
        <f t="shared" ref="D82:H82" si="3">D6+D13+D16+D36+D37+D44+D45+D46+D47+D48+D49+D50+D51+D52+D53+D54+D55+D56+D57+D58+D59+D60+D61+D62+D63+D64+D65+D66+D67+D68+D69+D80+D81</f>
        <v>46273.53</v>
      </c>
      <c r="E82" s="84">
        <f t="shared" si="3"/>
        <v>1593609.679</v>
      </c>
      <c r="F82" s="84">
        <f t="shared" si="3"/>
        <v>66871100.203000009</v>
      </c>
      <c r="G82" s="84">
        <f t="shared" si="3"/>
        <v>111486.29999999999</v>
      </c>
      <c r="H82" s="84">
        <f t="shared" si="3"/>
        <v>70125921.071999967</v>
      </c>
      <c r="I82" s="95"/>
    </row>
    <row r="83" spans="1:9">
      <c r="A83" s="96"/>
      <c r="B83" s="96"/>
      <c r="C83" s="96"/>
      <c r="D83" s="96"/>
      <c r="E83" s="96"/>
      <c r="F83" s="96"/>
      <c r="G83" s="96"/>
      <c r="H83" s="96"/>
    </row>
    <row r="84" spans="1:9">
      <c r="H84" s="97"/>
    </row>
    <row r="85" spans="1:9">
      <c r="H85" s="98"/>
    </row>
  </sheetData>
  <mergeCells count="16">
    <mergeCell ref="E42:E43"/>
    <mergeCell ref="H42:H43"/>
    <mergeCell ref="A82:B82"/>
    <mergeCell ref="A7:A12"/>
    <mergeCell ref="A17:A24"/>
    <mergeCell ref="A38:A39"/>
    <mergeCell ref="A42:A43"/>
    <mergeCell ref="B42:B43"/>
    <mergeCell ref="C42:C43"/>
    <mergeCell ref="A70:A79"/>
    <mergeCell ref="A1:H1"/>
    <mergeCell ref="A3:A4"/>
    <mergeCell ref="B3:B4"/>
    <mergeCell ref="C3:C4"/>
    <mergeCell ref="E3:E4"/>
    <mergeCell ref="H3:H4"/>
  </mergeCells>
  <pageMargins left="0.21" right="0.17" top="0.3" bottom="0.34" header="0.31496062992125984" footer="0.31496062992125984"/>
  <pageSetup paperSize="9" scale="86" orientation="landscape" r:id="rId1"/>
  <rowBreaks count="1" manualBreakCount="1">
    <brk id="40" max="16383" man="1"/>
  </rowBreaks>
</worksheet>
</file>

<file path=xl/worksheets/sheet86.xml><?xml version="1.0" encoding="utf-8"?>
<worksheet xmlns="http://schemas.openxmlformats.org/spreadsheetml/2006/main" xmlns:r="http://schemas.openxmlformats.org/officeDocument/2006/relationships">
  <sheetPr>
    <tabColor rgb="FF92D050"/>
  </sheetPr>
  <dimension ref="A1:I85"/>
  <sheetViews>
    <sheetView rightToLeft="1" topLeftCell="A62" workbookViewId="0">
      <selection activeCell="C72" sqref="C72"/>
    </sheetView>
  </sheetViews>
  <sheetFormatPr defaultColWidth="20.375" defaultRowHeight="15"/>
  <cols>
    <col min="1" max="1" width="7.75" style="78" customWidth="1"/>
    <col min="2" max="2" width="37.625" style="77" customWidth="1"/>
    <col min="3" max="3" width="16.25" style="77" customWidth="1"/>
    <col min="4" max="5" width="16.875" style="77" customWidth="1"/>
    <col min="6" max="6" width="19" style="77" customWidth="1"/>
    <col min="7" max="7" width="16.875" style="77" customWidth="1"/>
    <col min="8" max="8" width="16" style="77" customWidth="1"/>
    <col min="9" max="16384" width="20.375" style="77"/>
  </cols>
  <sheetData>
    <row r="1" spans="1:8" ht="18.75">
      <c r="A1" s="492" t="s">
        <v>289</v>
      </c>
      <c r="B1" s="492"/>
      <c r="C1" s="492"/>
      <c r="D1" s="492"/>
      <c r="E1" s="492"/>
      <c r="F1" s="492"/>
      <c r="G1" s="492"/>
      <c r="H1" s="492"/>
    </row>
    <row r="2" spans="1:8">
      <c r="H2" s="79"/>
    </row>
    <row r="3" spans="1:8">
      <c r="A3" s="493" t="s">
        <v>1</v>
      </c>
      <c r="B3" s="493" t="s">
        <v>67</v>
      </c>
      <c r="C3" s="493" t="s">
        <v>155</v>
      </c>
      <c r="D3" s="80" t="s">
        <v>156</v>
      </c>
      <c r="E3" s="493" t="s">
        <v>72</v>
      </c>
      <c r="F3" s="80" t="s">
        <v>157</v>
      </c>
      <c r="G3" s="80" t="s">
        <v>158</v>
      </c>
      <c r="H3" s="493" t="s">
        <v>80</v>
      </c>
    </row>
    <row r="4" spans="1:8">
      <c r="A4" s="494"/>
      <c r="B4" s="495"/>
      <c r="C4" s="494"/>
      <c r="D4" s="100" t="s">
        <v>159</v>
      </c>
      <c r="E4" s="494"/>
      <c r="F4" s="100" t="s">
        <v>160</v>
      </c>
      <c r="G4" s="100" t="s">
        <v>85</v>
      </c>
      <c r="H4" s="494"/>
    </row>
    <row r="5" spans="1:8">
      <c r="A5" s="81"/>
      <c r="B5" s="99"/>
      <c r="C5" s="81"/>
      <c r="D5" s="81"/>
      <c r="E5" s="81"/>
      <c r="F5" s="81"/>
      <c r="G5" s="81"/>
      <c r="H5" s="81"/>
    </row>
    <row r="6" spans="1:8" ht="15.75">
      <c r="A6" s="82">
        <v>1</v>
      </c>
      <c r="B6" s="83" t="s">
        <v>90</v>
      </c>
      <c r="C6" s="84">
        <f>SUM(C7:C12)</f>
        <v>5363.6490000000003</v>
      </c>
      <c r="D6" s="84">
        <f>SUM(D7:D12)</f>
        <v>0</v>
      </c>
      <c r="E6" s="84">
        <f>SUM(E7:E12)</f>
        <v>358.19900000000001</v>
      </c>
      <c r="F6" s="84">
        <f>SUM(F7:F12)</f>
        <v>5146.8209999999999</v>
      </c>
      <c r="G6" s="84">
        <f>SUM(G7:G12)</f>
        <v>0</v>
      </c>
      <c r="H6" s="84">
        <f t="shared" ref="H6:H71" si="0">SUM(C6:G6)</f>
        <v>10868.669</v>
      </c>
    </row>
    <row r="7" spans="1:8" ht="15.75">
      <c r="A7" s="489"/>
      <c r="B7" s="85" t="s">
        <v>91</v>
      </c>
      <c r="C7" s="86">
        <v>5167.585</v>
      </c>
      <c r="D7" s="86"/>
      <c r="E7" s="86"/>
      <c r="F7" s="86">
        <v>4637.5280000000002</v>
      </c>
      <c r="G7" s="86"/>
      <c r="H7" s="84">
        <f t="shared" si="0"/>
        <v>9805.1130000000012</v>
      </c>
    </row>
    <row r="8" spans="1:8" ht="15.75">
      <c r="A8" s="490"/>
      <c r="B8" s="85" t="s">
        <v>92</v>
      </c>
      <c r="C8" s="86"/>
      <c r="D8" s="86"/>
      <c r="E8" s="86"/>
      <c r="F8" s="86"/>
      <c r="G8" s="86"/>
      <c r="H8" s="84">
        <f t="shared" si="0"/>
        <v>0</v>
      </c>
    </row>
    <row r="9" spans="1:8" ht="15.75">
      <c r="A9" s="490"/>
      <c r="B9" s="85" t="s">
        <v>161</v>
      </c>
      <c r="C9" s="86">
        <v>108.717</v>
      </c>
      <c r="D9" s="86"/>
      <c r="E9" s="86"/>
      <c r="F9" s="86">
        <v>151.13</v>
      </c>
      <c r="G9" s="86"/>
      <c r="H9" s="84">
        <f t="shared" si="0"/>
        <v>259.84699999999998</v>
      </c>
    </row>
    <row r="10" spans="1:8" ht="15.75">
      <c r="A10" s="490"/>
      <c r="B10" s="85" t="s">
        <v>162</v>
      </c>
      <c r="C10" s="86">
        <v>3.0819999999999999</v>
      </c>
      <c r="D10" s="86"/>
      <c r="E10" s="86"/>
      <c r="F10" s="86">
        <v>0.89200000000000002</v>
      </c>
      <c r="G10" s="86"/>
      <c r="H10" s="84">
        <f t="shared" si="0"/>
        <v>3.9739999999999998</v>
      </c>
    </row>
    <row r="11" spans="1:8" ht="15.75">
      <c r="A11" s="490"/>
      <c r="B11" s="85" t="s">
        <v>163</v>
      </c>
      <c r="C11" s="86">
        <v>53.247</v>
      </c>
      <c r="D11" s="86"/>
      <c r="E11" s="86"/>
      <c r="F11" s="86">
        <v>323.42500000000001</v>
      </c>
      <c r="G11" s="86"/>
      <c r="H11" s="84">
        <f t="shared" si="0"/>
        <v>376.67200000000003</v>
      </c>
    </row>
    <row r="12" spans="1:8" ht="15.75">
      <c r="A12" s="491"/>
      <c r="B12" s="85" t="s">
        <v>164</v>
      </c>
      <c r="C12" s="86">
        <v>31.018000000000001</v>
      </c>
      <c r="D12" s="86"/>
      <c r="E12" s="86">
        <v>358.19900000000001</v>
      </c>
      <c r="F12" s="86">
        <v>33.845999999999997</v>
      </c>
      <c r="G12" s="86"/>
      <c r="H12" s="84">
        <f t="shared" si="0"/>
        <v>423.06299999999999</v>
      </c>
    </row>
    <row r="13" spans="1:8" ht="15.75">
      <c r="A13" s="82">
        <v>2</v>
      </c>
      <c r="B13" s="83" t="s">
        <v>97</v>
      </c>
      <c r="C13" s="84">
        <f>C14+C15</f>
        <v>924.44200000000001</v>
      </c>
      <c r="D13" s="84">
        <f>D14+D15</f>
        <v>0</v>
      </c>
      <c r="E13" s="84">
        <f>E14+E15</f>
        <v>0</v>
      </c>
      <c r="F13" s="84">
        <f>F14+F15</f>
        <v>182.57399999999998</v>
      </c>
      <c r="G13" s="84">
        <f>G14+G15</f>
        <v>0</v>
      </c>
      <c r="H13" s="84">
        <f t="shared" si="0"/>
        <v>1107.0160000000001</v>
      </c>
    </row>
    <row r="14" spans="1:8" ht="15.75">
      <c r="A14" s="87"/>
      <c r="B14" s="85" t="s">
        <v>98</v>
      </c>
      <c r="C14" s="86">
        <v>920.35</v>
      </c>
      <c r="D14" s="86"/>
      <c r="E14" s="86"/>
      <c r="F14" s="86">
        <v>170.63</v>
      </c>
      <c r="G14" s="86"/>
      <c r="H14" s="84">
        <f t="shared" si="0"/>
        <v>1090.98</v>
      </c>
    </row>
    <row r="15" spans="1:8" ht="15.75">
      <c r="A15" s="87"/>
      <c r="B15" s="85" t="s">
        <v>165</v>
      </c>
      <c r="C15" s="86">
        <v>4.0919999999999996</v>
      </c>
      <c r="D15" s="86"/>
      <c r="E15" s="86"/>
      <c r="F15" s="86">
        <v>11.944000000000001</v>
      </c>
      <c r="G15" s="86"/>
      <c r="H15" s="84">
        <f t="shared" si="0"/>
        <v>16.036000000000001</v>
      </c>
    </row>
    <row r="16" spans="1:8" ht="15.75">
      <c r="A16" s="82">
        <v>3</v>
      </c>
      <c r="B16" s="83" t="s">
        <v>99</v>
      </c>
      <c r="C16" s="84">
        <f>SUM(C17:C35)</f>
        <v>2757.337</v>
      </c>
      <c r="D16" s="84">
        <f>SUM(D17:D35)</f>
        <v>0</v>
      </c>
      <c r="E16" s="84">
        <f>SUM(E17:E35)</f>
        <v>0</v>
      </c>
      <c r="F16" s="84">
        <f>SUM(F17:F35)</f>
        <v>9308.5470000000005</v>
      </c>
      <c r="G16" s="84">
        <f>SUM(G17:G35)</f>
        <v>13.67</v>
      </c>
      <c r="H16" s="84">
        <f t="shared" si="0"/>
        <v>12079.554</v>
      </c>
    </row>
    <row r="17" spans="1:8" ht="15.75">
      <c r="A17" s="489"/>
      <c r="B17" s="85" t="s">
        <v>100</v>
      </c>
      <c r="C17" s="86">
        <v>195.58199999999999</v>
      </c>
      <c r="D17" s="86"/>
      <c r="E17" s="86"/>
      <c r="F17" s="86">
        <v>6547.3040000000001</v>
      </c>
      <c r="G17" s="86"/>
      <c r="H17" s="84">
        <f t="shared" si="0"/>
        <v>6742.8860000000004</v>
      </c>
    </row>
    <row r="18" spans="1:8" ht="15.75">
      <c r="A18" s="490"/>
      <c r="B18" s="85" t="s">
        <v>101</v>
      </c>
      <c r="C18" s="86">
        <v>488.50299999999999</v>
      </c>
      <c r="D18" s="86"/>
      <c r="E18" s="86"/>
      <c r="F18" s="86">
        <v>539.904</v>
      </c>
      <c r="G18" s="86"/>
      <c r="H18" s="84">
        <f t="shared" si="0"/>
        <v>1028.4069999999999</v>
      </c>
    </row>
    <row r="19" spans="1:8" ht="15.75">
      <c r="A19" s="490"/>
      <c r="B19" s="85" t="s">
        <v>102</v>
      </c>
      <c r="C19" s="86">
        <v>51.871000000000002</v>
      </c>
      <c r="D19" s="86"/>
      <c r="E19" s="86"/>
      <c r="F19" s="86">
        <v>294.66300000000001</v>
      </c>
      <c r="G19" s="86"/>
      <c r="H19" s="84">
        <f t="shared" si="0"/>
        <v>346.53399999999999</v>
      </c>
    </row>
    <row r="20" spans="1:8" ht="15.75">
      <c r="A20" s="490"/>
      <c r="B20" s="85" t="s">
        <v>103</v>
      </c>
      <c r="C20" s="86">
        <v>1.8660000000000001</v>
      </c>
      <c r="D20" s="86"/>
      <c r="E20" s="86"/>
      <c r="F20" s="86">
        <v>0.379</v>
      </c>
      <c r="G20" s="86"/>
      <c r="H20" s="84">
        <f t="shared" si="0"/>
        <v>2.2450000000000001</v>
      </c>
    </row>
    <row r="21" spans="1:8" ht="15.75">
      <c r="A21" s="490"/>
      <c r="B21" s="85" t="s">
        <v>104</v>
      </c>
      <c r="C21" s="86">
        <v>1485.672</v>
      </c>
      <c r="D21" s="86"/>
      <c r="E21" s="86"/>
      <c r="F21" s="86">
        <v>278.36900000000003</v>
      </c>
      <c r="G21" s="86"/>
      <c r="H21" s="84">
        <f t="shared" si="0"/>
        <v>1764.0410000000002</v>
      </c>
    </row>
    <row r="22" spans="1:8" ht="15.75">
      <c r="A22" s="490"/>
      <c r="B22" s="85" t="s">
        <v>166</v>
      </c>
      <c r="C22" s="86">
        <v>3.9340000000000002</v>
      </c>
      <c r="D22" s="86"/>
      <c r="E22" s="86"/>
      <c r="F22" s="86">
        <v>0.57999999999999996</v>
      </c>
      <c r="G22" s="86"/>
      <c r="H22" s="84">
        <f t="shared" si="0"/>
        <v>4.5140000000000002</v>
      </c>
    </row>
    <row r="23" spans="1:8" ht="15.75">
      <c r="A23" s="490"/>
      <c r="B23" s="85" t="s">
        <v>167</v>
      </c>
      <c r="C23" s="86">
        <v>48.875999999999998</v>
      </c>
      <c r="D23" s="86"/>
      <c r="E23" s="86"/>
      <c r="F23" s="86">
        <v>1004.388</v>
      </c>
      <c r="G23" s="86">
        <v>13.67</v>
      </c>
      <c r="H23" s="84">
        <f t="shared" si="0"/>
        <v>1066.9340000000002</v>
      </c>
    </row>
    <row r="24" spans="1:8" ht="15.75">
      <c r="A24" s="490"/>
      <c r="B24" s="85" t="s">
        <v>168</v>
      </c>
      <c r="C24" s="86">
        <v>3.9910000000000001</v>
      </c>
      <c r="D24" s="86"/>
      <c r="E24" s="86"/>
      <c r="F24" s="86">
        <v>1.764</v>
      </c>
      <c r="G24" s="86"/>
      <c r="H24" s="84">
        <f t="shared" si="0"/>
        <v>5.7549999999999999</v>
      </c>
    </row>
    <row r="25" spans="1:8" ht="15.75">
      <c r="A25" s="88"/>
      <c r="B25" s="85" t="s">
        <v>169</v>
      </c>
      <c r="C25" s="86">
        <v>13.944000000000001</v>
      </c>
      <c r="D25" s="86"/>
      <c r="E25" s="86"/>
      <c r="F25" s="86">
        <v>12.193</v>
      </c>
      <c r="G25" s="86"/>
      <c r="H25" s="84">
        <f t="shared" si="0"/>
        <v>26.137</v>
      </c>
    </row>
    <row r="26" spans="1:8" ht="15.75">
      <c r="A26" s="88"/>
      <c r="B26" s="85" t="s">
        <v>170</v>
      </c>
      <c r="C26" s="86">
        <v>3.3650000000000002</v>
      </c>
      <c r="D26" s="86"/>
      <c r="E26" s="86"/>
      <c r="F26" s="86"/>
      <c r="G26" s="86"/>
      <c r="H26" s="84">
        <f t="shared" si="0"/>
        <v>3.3650000000000002</v>
      </c>
    </row>
    <row r="27" spans="1:8" ht="15.75">
      <c r="A27" s="88"/>
      <c r="B27" s="85" t="s">
        <v>171</v>
      </c>
      <c r="C27" s="86">
        <v>0.105</v>
      </c>
      <c r="D27" s="86"/>
      <c r="E27" s="86"/>
      <c r="F27" s="86"/>
      <c r="G27" s="86"/>
      <c r="H27" s="84">
        <f t="shared" si="0"/>
        <v>0.105</v>
      </c>
    </row>
    <row r="28" spans="1:8" ht="15.75">
      <c r="A28" s="88"/>
      <c r="B28" s="85" t="s">
        <v>172</v>
      </c>
      <c r="C28" s="86">
        <v>336.13</v>
      </c>
      <c r="D28" s="86"/>
      <c r="E28" s="86"/>
      <c r="F28" s="86">
        <v>398.23200000000003</v>
      </c>
      <c r="G28" s="86"/>
      <c r="H28" s="84">
        <f t="shared" si="0"/>
        <v>734.36200000000008</v>
      </c>
    </row>
    <row r="29" spans="1:8" ht="15.75">
      <c r="A29" s="88"/>
      <c r="B29" s="85" t="s">
        <v>173</v>
      </c>
      <c r="C29" s="86">
        <v>10.385</v>
      </c>
      <c r="D29" s="86"/>
      <c r="E29" s="86"/>
      <c r="F29" s="86">
        <v>0.34599999999999997</v>
      </c>
      <c r="G29" s="86"/>
      <c r="H29" s="84">
        <f t="shared" si="0"/>
        <v>10.731</v>
      </c>
    </row>
    <row r="30" spans="1:8" ht="15.75">
      <c r="A30" s="88"/>
      <c r="B30" s="85" t="s">
        <v>174</v>
      </c>
      <c r="C30" s="86">
        <v>1.883</v>
      </c>
      <c r="D30" s="86"/>
      <c r="E30" s="86"/>
      <c r="F30" s="86">
        <v>15.574999999999999</v>
      </c>
      <c r="G30" s="86"/>
      <c r="H30" s="84">
        <f t="shared" si="0"/>
        <v>17.457999999999998</v>
      </c>
    </row>
    <row r="31" spans="1:8" ht="15.75">
      <c r="A31" s="88"/>
      <c r="B31" s="85" t="s">
        <v>175</v>
      </c>
      <c r="C31" s="86">
        <v>27.405999999999999</v>
      </c>
      <c r="D31" s="86"/>
      <c r="E31" s="86"/>
      <c r="F31" s="86">
        <v>32.158000000000001</v>
      </c>
      <c r="G31" s="86"/>
      <c r="H31" s="84">
        <f t="shared" si="0"/>
        <v>59.564</v>
      </c>
    </row>
    <row r="32" spans="1:8" ht="15.75">
      <c r="A32" s="88"/>
      <c r="B32" s="85" t="s">
        <v>176</v>
      </c>
      <c r="C32" s="86">
        <v>21.798999999999999</v>
      </c>
      <c r="D32" s="86"/>
      <c r="E32" s="86"/>
      <c r="F32" s="86">
        <v>22.777999999999999</v>
      </c>
      <c r="G32" s="86"/>
      <c r="H32" s="84">
        <f t="shared" si="0"/>
        <v>44.576999999999998</v>
      </c>
    </row>
    <row r="33" spans="1:8" ht="15.75">
      <c r="A33" s="88"/>
      <c r="B33" s="85" t="s">
        <v>177</v>
      </c>
      <c r="C33" s="86">
        <v>4.923</v>
      </c>
      <c r="D33" s="86"/>
      <c r="E33" s="86"/>
      <c r="F33" s="86">
        <v>44.058</v>
      </c>
      <c r="G33" s="86"/>
      <c r="H33" s="84">
        <f t="shared" si="0"/>
        <v>48.981000000000002</v>
      </c>
    </row>
    <row r="34" spans="1:8" ht="15.75">
      <c r="A34" s="88"/>
      <c r="B34" s="85" t="s">
        <v>178</v>
      </c>
      <c r="C34" s="86">
        <v>57.076999999999998</v>
      </c>
      <c r="D34" s="86"/>
      <c r="E34" s="86"/>
      <c r="F34" s="86">
        <v>115.85599999999999</v>
      </c>
      <c r="G34" s="86"/>
      <c r="H34" s="84">
        <f t="shared" si="0"/>
        <v>172.93299999999999</v>
      </c>
    </row>
    <row r="35" spans="1:8" ht="15.75">
      <c r="A35" s="88"/>
      <c r="B35" s="85" t="s">
        <v>179</v>
      </c>
      <c r="C35" s="86">
        <v>2.5000000000000001E-2</v>
      </c>
      <c r="D35" s="86"/>
      <c r="E35" s="86"/>
      <c r="F35" s="86"/>
      <c r="G35" s="86"/>
      <c r="H35" s="84">
        <f t="shared" si="0"/>
        <v>2.5000000000000001E-2</v>
      </c>
    </row>
    <row r="36" spans="1:8" ht="15.75">
      <c r="A36" s="87">
        <v>4</v>
      </c>
      <c r="B36" s="85" t="s">
        <v>113</v>
      </c>
      <c r="C36" s="86">
        <v>1288.1220000000001</v>
      </c>
      <c r="D36" s="86"/>
      <c r="E36" s="86"/>
      <c r="F36" s="86">
        <v>79090.989000000001</v>
      </c>
      <c r="G36" s="86">
        <v>102.092</v>
      </c>
      <c r="H36" s="84">
        <f t="shared" si="0"/>
        <v>80481.203000000009</v>
      </c>
    </row>
    <row r="37" spans="1:8" ht="15.75">
      <c r="A37" s="82">
        <v>5</v>
      </c>
      <c r="B37" s="83" t="s">
        <v>114</v>
      </c>
      <c r="C37" s="84">
        <f>SUM(C38:C39)</f>
        <v>1314934.747</v>
      </c>
      <c r="D37" s="84">
        <f>SUM(D38:D39)</f>
        <v>52833.99</v>
      </c>
      <c r="E37" s="84">
        <f>SUM(E38:E39)</f>
        <v>14912.306</v>
      </c>
      <c r="F37" s="84">
        <f>SUM(F38:F39)</f>
        <v>97647258.983999997</v>
      </c>
      <c r="G37" s="84">
        <f>SUM(G38:G39)</f>
        <v>53892.889000000003</v>
      </c>
      <c r="H37" s="84">
        <f t="shared" si="0"/>
        <v>99083832.915999994</v>
      </c>
    </row>
    <row r="38" spans="1:8" ht="15.75">
      <c r="A38" s="489"/>
      <c r="B38" s="85" t="s">
        <v>115</v>
      </c>
      <c r="C38" s="89">
        <v>1182110.773</v>
      </c>
      <c r="D38" s="89">
        <v>52833.99</v>
      </c>
      <c r="E38" s="86">
        <v>14912.306</v>
      </c>
      <c r="F38" s="86">
        <v>2439483.7489999998</v>
      </c>
      <c r="G38" s="86">
        <v>53892.889000000003</v>
      </c>
      <c r="H38" s="84">
        <f t="shared" si="0"/>
        <v>3743233.7069999999</v>
      </c>
    </row>
    <row r="39" spans="1:8" ht="15.75">
      <c r="A39" s="491"/>
      <c r="B39" s="85" t="s">
        <v>116</v>
      </c>
      <c r="C39" s="86">
        <v>132823.97399999999</v>
      </c>
      <c r="D39" s="86"/>
      <c r="E39" s="86"/>
      <c r="F39" s="86">
        <v>95207775.234999999</v>
      </c>
      <c r="G39" s="86"/>
      <c r="H39" s="84">
        <f t="shared" si="0"/>
        <v>95340599.209000006</v>
      </c>
    </row>
    <row r="40" spans="1:8" ht="15.75">
      <c r="A40" s="101"/>
      <c r="B40" s="102"/>
      <c r="C40" s="103"/>
      <c r="D40" s="103"/>
      <c r="E40" s="103"/>
      <c r="F40" s="103"/>
      <c r="G40" s="103"/>
      <c r="H40" s="160"/>
    </row>
    <row r="41" spans="1:8" ht="15.75">
      <c r="A41" s="104"/>
      <c r="B41" s="105"/>
      <c r="C41" s="106"/>
      <c r="D41" s="106"/>
      <c r="E41" s="106"/>
      <c r="F41" s="106"/>
      <c r="G41" s="106"/>
      <c r="H41" s="161"/>
    </row>
    <row r="42" spans="1:8" ht="15.75">
      <c r="A42" s="499" t="s">
        <v>1</v>
      </c>
      <c r="B42" s="487" t="s">
        <v>67</v>
      </c>
      <c r="C42" s="496" t="s">
        <v>155</v>
      </c>
      <c r="D42" s="90" t="s">
        <v>156</v>
      </c>
      <c r="E42" s="496" t="s">
        <v>72</v>
      </c>
      <c r="F42" s="90" t="s">
        <v>157</v>
      </c>
      <c r="G42" s="90" t="s">
        <v>158</v>
      </c>
      <c r="H42" s="493" t="s">
        <v>80</v>
      </c>
    </row>
    <row r="43" spans="1:8" ht="15.75">
      <c r="A43" s="500"/>
      <c r="B43" s="488"/>
      <c r="C43" s="497"/>
      <c r="D43" s="91" t="s">
        <v>159</v>
      </c>
      <c r="E43" s="497"/>
      <c r="F43" s="91" t="s">
        <v>160</v>
      </c>
      <c r="G43" s="91" t="s">
        <v>85</v>
      </c>
      <c r="H43" s="498"/>
    </row>
    <row r="44" spans="1:8" ht="15.75">
      <c r="A44" s="87">
        <v>6</v>
      </c>
      <c r="B44" s="85" t="s">
        <v>117</v>
      </c>
      <c r="C44" s="86">
        <v>26219.581999999999</v>
      </c>
      <c r="D44" s="86"/>
      <c r="E44" s="86"/>
      <c r="F44" s="86">
        <v>73747.631999999998</v>
      </c>
      <c r="G44" s="86"/>
      <c r="H44" s="84">
        <f t="shared" si="0"/>
        <v>99967.213999999993</v>
      </c>
    </row>
    <row r="45" spans="1:8" ht="15.75">
      <c r="A45" s="87">
        <v>7</v>
      </c>
      <c r="B45" s="85" t="s">
        <v>118</v>
      </c>
      <c r="C45" s="86">
        <v>94.518000000000001</v>
      </c>
      <c r="D45" s="86"/>
      <c r="E45" s="86"/>
      <c r="F45" s="86">
        <v>2191.3679999999999</v>
      </c>
      <c r="G45" s="86"/>
      <c r="H45" s="84">
        <f t="shared" si="0"/>
        <v>2285.886</v>
      </c>
    </row>
    <row r="46" spans="1:8" ht="15.75">
      <c r="A46" s="87">
        <v>8</v>
      </c>
      <c r="B46" s="85" t="s">
        <v>119</v>
      </c>
      <c r="C46" s="86">
        <v>3996.317</v>
      </c>
      <c r="D46" s="86">
        <v>25.170999999999999</v>
      </c>
      <c r="E46" s="86"/>
      <c r="F46" s="86">
        <v>51906.913</v>
      </c>
      <c r="G46" s="86">
        <v>68.864999999999995</v>
      </c>
      <c r="H46" s="84">
        <f t="shared" si="0"/>
        <v>55997.265999999996</v>
      </c>
    </row>
    <row r="47" spans="1:8" ht="15.75">
      <c r="A47" s="87">
        <v>9</v>
      </c>
      <c r="B47" s="85" t="s">
        <v>120</v>
      </c>
      <c r="C47" s="86">
        <v>532.97</v>
      </c>
      <c r="D47" s="86"/>
      <c r="E47" s="86"/>
      <c r="F47" s="86">
        <v>9424.3520000000008</v>
      </c>
      <c r="G47" s="86">
        <v>35.518000000000001</v>
      </c>
      <c r="H47" s="84">
        <f t="shared" si="0"/>
        <v>9992.84</v>
      </c>
    </row>
    <row r="48" spans="1:8" ht="15.75">
      <c r="A48" s="87">
        <v>10</v>
      </c>
      <c r="B48" s="85" t="s">
        <v>121</v>
      </c>
      <c r="C48" s="89">
        <v>120.51900000000001</v>
      </c>
      <c r="D48" s="86"/>
      <c r="E48" s="86"/>
      <c r="F48" s="86">
        <v>4289.549</v>
      </c>
      <c r="G48" s="86"/>
      <c r="H48" s="84">
        <f t="shared" si="0"/>
        <v>4410.0680000000002</v>
      </c>
    </row>
    <row r="49" spans="1:8" ht="15.75">
      <c r="A49" s="87">
        <v>11</v>
      </c>
      <c r="B49" s="85" t="s">
        <v>122</v>
      </c>
      <c r="C49" s="86">
        <v>16930.620999999999</v>
      </c>
      <c r="D49" s="86"/>
      <c r="E49" s="86"/>
      <c r="F49" s="86">
        <v>21937.87</v>
      </c>
      <c r="G49" s="86">
        <v>27.22</v>
      </c>
      <c r="H49" s="84">
        <f t="shared" si="0"/>
        <v>38895.710999999996</v>
      </c>
    </row>
    <row r="50" spans="1:8" ht="15.75">
      <c r="A50" s="87">
        <v>12</v>
      </c>
      <c r="B50" s="85" t="s">
        <v>123</v>
      </c>
      <c r="C50" s="86">
        <v>44.363999999999997</v>
      </c>
      <c r="D50" s="86"/>
      <c r="E50" s="86"/>
      <c r="F50" s="86">
        <v>608.33799999999997</v>
      </c>
      <c r="G50" s="86"/>
      <c r="H50" s="84">
        <f t="shared" si="0"/>
        <v>652.702</v>
      </c>
    </row>
    <row r="51" spans="1:8" ht="15.75">
      <c r="A51" s="87">
        <v>13</v>
      </c>
      <c r="B51" s="85" t="s">
        <v>124</v>
      </c>
      <c r="C51" s="86">
        <v>11410.525</v>
      </c>
      <c r="D51" s="86"/>
      <c r="E51" s="86"/>
      <c r="F51" s="86">
        <v>28073.042000000001</v>
      </c>
      <c r="G51" s="86"/>
      <c r="H51" s="84">
        <f t="shared" si="0"/>
        <v>39483.567000000003</v>
      </c>
    </row>
    <row r="52" spans="1:8" ht="15.75">
      <c r="A52" s="87">
        <v>14</v>
      </c>
      <c r="B52" s="85" t="s">
        <v>125</v>
      </c>
      <c r="C52" s="86">
        <v>195.10400000000001</v>
      </c>
      <c r="D52" s="86"/>
      <c r="E52" s="86"/>
      <c r="F52" s="86">
        <v>1591.8140000000001</v>
      </c>
      <c r="G52" s="86"/>
      <c r="H52" s="84">
        <f t="shared" si="0"/>
        <v>1786.9180000000001</v>
      </c>
    </row>
    <row r="53" spans="1:8" ht="15.75">
      <c r="A53" s="87">
        <v>15</v>
      </c>
      <c r="B53" s="85" t="s">
        <v>126</v>
      </c>
      <c r="C53" s="86">
        <v>8640.5550000000003</v>
      </c>
      <c r="D53" s="86"/>
      <c r="E53" s="86"/>
      <c r="F53" s="86">
        <v>23887.991000000002</v>
      </c>
      <c r="G53" s="86"/>
      <c r="H53" s="84">
        <f t="shared" si="0"/>
        <v>32528.546000000002</v>
      </c>
    </row>
    <row r="54" spans="1:8" ht="15.75">
      <c r="A54" s="87">
        <v>16</v>
      </c>
      <c r="B54" s="85" t="s">
        <v>127</v>
      </c>
      <c r="C54" s="89">
        <v>50.363999999999997</v>
      </c>
      <c r="D54" s="86"/>
      <c r="E54" s="86"/>
      <c r="F54" s="86">
        <v>3724.9870000000001</v>
      </c>
      <c r="G54" s="86"/>
      <c r="H54" s="84">
        <f t="shared" si="0"/>
        <v>3775.3510000000001</v>
      </c>
    </row>
    <row r="55" spans="1:8" ht="15.75">
      <c r="A55" s="87">
        <v>17</v>
      </c>
      <c r="B55" s="85" t="s">
        <v>128</v>
      </c>
      <c r="C55" s="86">
        <v>199.32499999999999</v>
      </c>
      <c r="D55" s="86"/>
      <c r="E55" s="86"/>
      <c r="F55" s="86">
        <v>38018.396999999997</v>
      </c>
      <c r="G55" s="86">
        <v>1587.797</v>
      </c>
      <c r="H55" s="84">
        <f t="shared" si="0"/>
        <v>39805.518999999993</v>
      </c>
    </row>
    <row r="56" spans="1:8" ht="15.75">
      <c r="A56" s="87">
        <v>18</v>
      </c>
      <c r="B56" s="85" t="s">
        <v>129</v>
      </c>
      <c r="C56" s="86">
        <v>568.38599999999997</v>
      </c>
      <c r="D56" s="86">
        <v>0.52200000000000002</v>
      </c>
      <c r="E56" s="86"/>
      <c r="F56" s="86">
        <v>16717.162</v>
      </c>
      <c r="G56" s="86">
        <v>59.884999999999998</v>
      </c>
      <c r="H56" s="84">
        <f t="shared" si="0"/>
        <v>17345.954999999998</v>
      </c>
    </row>
    <row r="57" spans="1:8" ht="15.75">
      <c r="A57" s="87">
        <v>19</v>
      </c>
      <c r="B57" s="85" t="s">
        <v>130</v>
      </c>
      <c r="C57" s="86">
        <v>298.60599999999999</v>
      </c>
      <c r="D57" s="86"/>
      <c r="E57" s="86"/>
      <c r="F57" s="86">
        <v>3183.7469999999998</v>
      </c>
      <c r="G57" s="86">
        <v>12.273999999999999</v>
      </c>
      <c r="H57" s="84">
        <f t="shared" si="0"/>
        <v>3494.627</v>
      </c>
    </row>
    <row r="58" spans="1:8" ht="15.75">
      <c r="A58" s="87">
        <v>20</v>
      </c>
      <c r="B58" s="85" t="s">
        <v>131</v>
      </c>
      <c r="C58" s="86">
        <v>221.845</v>
      </c>
      <c r="D58" s="86"/>
      <c r="E58" s="86"/>
      <c r="F58" s="86">
        <v>714.67100000000005</v>
      </c>
      <c r="G58" s="86"/>
      <c r="H58" s="84">
        <f t="shared" si="0"/>
        <v>936.51600000000008</v>
      </c>
    </row>
    <row r="59" spans="1:8" ht="15.75">
      <c r="A59" s="87">
        <v>21</v>
      </c>
      <c r="B59" s="85" t="s">
        <v>132</v>
      </c>
      <c r="C59" s="86">
        <v>283.83499999999998</v>
      </c>
      <c r="D59" s="86"/>
      <c r="E59" s="86"/>
      <c r="F59" s="86">
        <v>1137.3420000000001</v>
      </c>
      <c r="G59" s="86"/>
      <c r="H59" s="84">
        <f t="shared" si="0"/>
        <v>1421.1770000000001</v>
      </c>
    </row>
    <row r="60" spans="1:8" ht="15.75">
      <c r="A60" s="87">
        <v>22</v>
      </c>
      <c r="B60" s="85" t="s">
        <v>133</v>
      </c>
      <c r="C60" s="86">
        <v>1078.3030000000001</v>
      </c>
      <c r="D60" s="86"/>
      <c r="E60" s="86"/>
      <c r="F60" s="86">
        <v>219.078</v>
      </c>
      <c r="G60" s="86"/>
      <c r="H60" s="84">
        <f t="shared" si="0"/>
        <v>1297.3810000000001</v>
      </c>
    </row>
    <row r="61" spans="1:8" ht="15.75">
      <c r="A61" s="87">
        <v>23</v>
      </c>
      <c r="B61" s="85" t="s">
        <v>134</v>
      </c>
      <c r="C61" s="92">
        <v>9077.2549999999992</v>
      </c>
      <c r="D61" s="86">
        <v>0.77300000000000002</v>
      </c>
      <c r="E61" s="86"/>
      <c r="F61" s="86">
        <v>12746.063</v>
      </c>
      <c r="G61" s="86">
        <v>61.744999999999997</v>
      </c>
      <c r="H61" s="84">
        <f t="shared" si="0"/>
        <v>21885.835999999999</v>
      </c>
    </row>
    <row r="62" spans="1:8" ht="15.75">
      <c r="A62" s="87">
        <v>24</v>
      </c>
      <c r="B62" s="85" t="s">
        <v>135</v>
      </c>
      <c r="C62" s="86">
        <v>58.741</v>
      </c>
      <c r="D62" s="86"/>
      <c r="E62" s="86"/>
      <c r="F62" s="86">
        <v>15239.941999999999</v>
      </c>
      <c r="G62" s="86"/>
      <c r="H62" s="84">
        <f t="shared" si="0"/>
        <v>15298.682999999999</v>
      </c>
    </row>
    <row r="63" spans="1:8" ht="15.75">
      <c r="A63" s="87">
        <v>25</v>
      </c>
      <c r="B63" s="85" t="s">
        <v>136</v>
      </c>
      <c r="C63" s="86">
        <v>183.99799999999999</v>
      </c>
      <c r="D63" s="86"/>
      <c r="E63" s="86">
        <v>1551.8340000000001</v>
      </c>
      <c r="F63" s="86">
        <v>847.601</v>
      </c>
      <c r="G63" s="86"/>
      <c r="H63" s="84">
        <f t="shared" si="0"/>
        <v>2583.433</v>
      </c>
    </row>
    <row r="64" spans="1:8" ht="15.75">
      <c r="A64" s="87">
        <v>26</v>
      </c>
      <c r="B64" s="85" t="s">
        <v>137</v>
      </c>
      <c r="C64" s="86">
        <v>32.762</v>
      </c>
      <c r="D64" s="86"/>
      <c r="E64" s="86"/>
      <c r="F64" s="86">
        <v>4.476</v>
      </c>
      <c r="G64" s="86"/>
      <c r="H64" s="84">
        <f t="shared" si="0"/>
        <v>37.238</v>
      </c>
    </row>
    <row r="65" spans="1:8" ht="15.75">
      <c r="A65" s="93">
        <v>27</v>
      </c>
      <c r="B65" s="94" t="s">
        <v>138</v>
      </c>
      <c r="C65" s="86">
        <v>49.802</v>
      </c>
      <c r="D65" s="86"/>
      <c r="E65" s="86"/>
      <c r="F65" s="86">
        <v>205.14699999999999</v>
      </c>
      <c r="G65" s="86"/>
      <c r="H65" s="84">
        <f t="shared" si="0"/>
        <v>254.94899999999998</v>
      </c>
    </row>
    <row r="66" spans="1:8" ht="15.75">
      <c r="A66" s="93">
        <v>28</v>
      </c>
      <c r="B66" s="94" t="s">
        <v>139</v>
      </c>
      <c r="C66" s="86">
        <v>48.484000000000002</v>
      </c>
      <c r="D66" s="86"/>
      <c r="E66" s="86"/>
      <c r="F66" s="86">
        <v>20213.312999999998</v>
      </c>
      <c r="G66" s="86"/>
      <c r="H66" s="84">
        <f t="shared" si="0"/>
        <v>20261.796999999999</v>
      </c>
    </row>
    <row r="67" spans="1:8" ht="15.75">
      <c r="A67" s="93">
        <v>29</v>
      </c>
      <c r="B67" s="94" t="s">
        <v>140</v>
      </c>
      <c r="C67" s="86">
        <v>32.832999999999998</v>
      </c>
      <c r="D67" s="86"/>
      <c r="E67" s="86"/>
      <c r="F67" s="86">
        <v>30.602</v>
      </c>
      <c r="G67" s="86"/>
      <c r="H67" s="84">
        <f t="shared" si="0"/>
        <v>63.435000000000002</v>
      </c>
    </row>
    <row r="68" spans="1:8" ht="15.75">
      <c r="A68" s="93">
        <v>30</v>
      </c>
      <c r="B68" s="94" t="s">
        <v>141</v>
      </c>
      <c r="C68" s="86">
        <v>0</v>
      </c>
      <c r="D68" s="86"/>
      <c r="E68" s="86"/>
      <c r="F68" s="86">
        <v>0</v>
      </c>
      <c r="G68" s="86"/>
      <c r="H68" s="84">
        <f t="shared" si="0"/>
        <v>0</v>
      </c>
    </row>
    <row r="69" spans="1:8" ht="15.75">
      <c r="A69" s="82">
        <v>31</v>
      </c>
      <c r="B69" s="83" t="s">
        <v>142</v>
      </c>
      <c r="C69" s="84">
        <f>SUM(C70:C79)</f>
        <v>1840.49</v>
      </c>
      <c r="D69" s="84">
        <f t="shared" ref="D69:G69" si="1">SUM(D70:D79)</f>
        <v>0</v>
      </c>
      <c r="E69" s="84">
        <f t="shared" si="1"/>
        <v>21.152999999999999</v>
      </c>
      <c r="F69" s="84">
        <f t="shared" si="1"/>
        <v>24902.628000000001</v>
      </c>
      <c r="G69" s="84">
        <f t="shared" si="1"/>
        <v>187.505</v>
      </c>
      <c r="H69" s="84">
        <f t="shared" si="0"/>
        <v>26951.776000000002</v>
      </c>
    </row>
    <row r="70" spans="1:8" ht="15.75">
      <c r="A70" s="489"/>
      <c r="B70" s="94" t="s">
        <v>143</v>
      </c>
      <c r="C70" s="86">
        <v>1042.7329999999999</v>
      </c>
      <c r="D70" s="86"/>
      <c r="E70" s="86">
        <v>21.152999999999999</v>
      </c>
      <c r="F70" s="86">
        <v>1455.5160000000001</v>
      </c>
      <c r="G70" s="86">
        <v>6</v>
      </c>
      <c r="H70" s="84">
        <f t="shared" si="0"/>
        <v>2525.402</v>
      </c>
    </row>
    <row r="71" spans="1:8" ht="15.75">
      <c r="A71" s="490"/>
      <c r="B71" s="94" t="s">
        <v>144</v>
      </c>
      <c r="C71" s="86">
        <v>634.01900000000001</v>
      </c>
      <c r="D71" s="86"/>
      <c r="E71" s="86"/>
      <c r="F71" s="86">
        <v>20286.164000000001</v>
      </c>
      <c r="G71" s="86">
        <v>181.505</v>
      </c>
      <c r="H71" s="84">
        <f t="shared" si="0"/>
        <v>21101.688000000002</v>
      </c>
    </row>
    <row r="72" spans="1:8" ht="15.75">
      <c r="A72" s="490"/>
      <c r="B72" s="94" t="s">
        <v>145</v>
      </c>
      <c r="C72" s="89">
        <v>21.861999999999998</v>
      </c>
      <c r="D72" s="86"/>
      <c r="E72" s="86"/>
      <c r="F72" s="86">
        <v>41.951999999999998</v>
      </c>
      <c r="G72" s="86"/>
      <c r="H72" s="84">
        <f t="shared" ref="H72:H79" si="2">SUM(C72:G72)</f>
        <v>63.813999999999993</v>
      </c>
    </row>
    <row r="73" spans="1:8" ht="15.75">
      <c r="A73" s="490"/>
      <c r="B73" s="94" t="s">
        <v>146</v>
      </c>
      <c r="C73" s="89">
        <v>12.24</v>
      </c>
      <c r="D73" s="86"/>
      <c r="E73" s="86"/>
      <c r="F73" s="86">
        <v>1.403</v>
      </c>
      <c r="G73" s="86"/>
      <c r="H73" s="84">
        <f t="shared" si="2"/>
        <v>13.643000000000001</v>
      </c>
    </row>
    <row r="74" spans="1:8" ht="15.75">
      <c r="A74" s="490"/>
      <c r="B74" s="94" t="s">
        <v>147</v>
      </c>
      <c r="C74" s="89">
        <v>45.752000000000002</v>
      </c>
      <c r="D74" s="86"/>
      <c r="E74" s="86"/>
      <c r="F74" s="86">
        <v>2648.4160000000002</v>
      </c>
      <c r="G74" s="86"/>
      <c r="H74" s="84">
        <f t="shared" si="2"/>
        <v>2694.1680000000001</v>
      </c>
    </row>
    <row r="75" spans="1:8" ht="15.75">
      <c r="A75" s="490"/>
      <c r="B75" s="94" t="s">
        <v>148</v>
      </c>
      <c r="C75" s="86">
        <v>83.884</v>
      </c>
      <c r="D75" s="86"/>
      <c r="E75" s="86"/>
      <c r="F75" s="86">
        <v>468.72699999999998</v>
      </c>
      <c r="G75" s="86"/>
      <c r="H75" s="84">
        <f t="shared" si="2"/>
        <v>552.61099999999999</v>
      </c>
    </row>
    <row r="76" spans="1:8" ht="15.75">
      <c r="A76" s="490"/>
      <c r="B76" s="94" t="s">
        <v>263</v>
      </c>
      <c r="C76" s="86"/>
      <c r="D76" s="86"/>
      <c r="E76" s="86"/>
      <c r="F76" s="86"/>
      <c r="G76" s="86"/>
      <c r="H76" s="84">
        <f t="shared" si="2"/>
        <v>0</v>
      </c>
    </row>
    <row r="77" spans="1:8" ht="15.75">
      <c r="A77" s="490"/>
      <c r="B77" s="94" t="s">
        <v>264</v>
      </c>
      <c r="C77" s="86"/>
      <c r="D77" s="86"/>
      <c r="E77" s="86"/>
      <c r="F77" s="86"/>
      <c r="G77" s="86"/>
      <c r="H77" s="84">
        <f t="shared" si="2"/>
        <v>0</v>
      </c>
    </row>
    <row r="78" spans="1:8" ht="15.75">
      <c r="A78" s="490"/>
      <c r="B78" s="229" t="s">
        <v>254</v>
      </c>
      <c r="C78" s="86"/>
      <c r="D78" s="86"/>
      <c r="E78" s="86"/>
      <c r="F78" s="86"/>
      <c r="G78" s="86"/>
      <c r="H78" s="84">
        <f t="shared" si="2"/>
        <v>0</v>
      </c>
    </row>
    <row r="79" spans="1:8" ht="15.75">
      <c r="A79" s="491"/>
      <c r="B79" s="94" t="s">
        <v>265</v>
      </c>
      <c r="C79" s="86"/>
      <c r="D79" s="86"/>
      <c r="E79" s="86"/>
      <c r="F79" s="86">
        <v>0.45</v>
      </c>
      <c r="G79" s="86"/>
      <c r="H79" s="84">
        <f t="shared" si="2"/>
        <v>0.45</v>
      </c>
    </row>
    <row r="80" spans="1:8" ht="15.75">
      <c r="A80" s="87">
        <v>32</v>
      </c>
      <c r="B80" s="94" t="s">
        <v>149</v>
      </c>
      <c r="C80" s="86">
        <v>603.88400000000001</v>
      </c>
      <c r="D80" s="86"/>
      <c r="E80" s="86"/>
      <c r="F80" s="86">
        <v>3628.3850000000002</v>
      </c>
      <c r="G80" s="86"/>
      <c r="H80" s="84">
        <f>SUM(C80:G80)</f>
        <v>4232.2690000000002</v>
      </c>
    </row>
    <row r="81" spans="1:9" ht="15.75">
      <c r="A81" s="87">
        <v>33</v>
      </c>
      <c r="B81" s="174" t="s">
        <v>285</v>
      </c>
      <c r="C81" s="86"/>
      <c r="D81" s="86"/>
      <c r="E81" s="86"/>
      <c r="F81" s="86"/>
      <c r="G81" s="86"/>
      <c r="H81" s="84">
        <f>SUM(C81:G81)</f>
        <v>0</v>
      </c>
    </row>
    <row r="82" spans="1:9" ht="15.75">
      <c r="A82" s="484" t="s">
        <v>150</v>
      </c>
      <c r="B82" s="485"/>
      <c r="C82" s="84">
        <f>C6+C13+C16+C36+C37+C44+C45+C46+C47+C48+C49+C50+C51+C52+C53+C54+C55+C56+C57+C58+C59+C60+C61+C62+C63+C64+C65+C66+C67+C68+C69+C80+C81</f>
        <v>1408082.2849999997</v>
      </c>
      <c r="D82" s="84">
        <f t="shared" ref="D82:H82" si="3">D6+D13+D16+D36+D37+D44+D45+D46+D47+D48+D49+D50+D51+D52+D53+D54+D55+D56+D57+D58+D59+D60+D61+D62+D63+D64+D65+D66+D67+D68+D69+D80+D81</f>
        <v>52860.455999999998</v>
      </c>
      <c r="E82" s="84">
        <f t="shared" si="3"/>
        <v>16843.491999999998</v>
      </c>
      <c r="F82" s="84">
        <f t="shared" si="3"/>
        <v>98100180.324999958</v>
      </c>
      <c r="G82" s="84">
        <f t="shared" si="3"/>
        <v>56049.46</v>
      </c>
      <c r="H82" s="84">
        <f t="shared" si="3"/>
        <v>99634016.018000007</v>
      </c>
      <c r="I82" s="95"/>
    </row>
    <row r="83" spans="1:9">
      <c r="A83" s="96"/>
      <c r="B83" s="96"/>
      <c r="C83" s="96"/>
      <c r="D83" s="96"/>
      <c r="E83" s="96"/>
      <c r="F83" s="96"/>
      <c r="G83" s="96"/>
      <c r="H83" s="96"/>
    </row>
    <row r="84" spans="1:9">
      <c r="H84" s="97"/>
    </row>
    <row r="85" spans="1:9">
      <c r="H85" s="98"/>
    </row>
  </sheetData>
  <mergeCells count="16">
    <mergeCell ref="E42:E43"/>
    <mergeCell ref="H42:H43"/>
    <mergeCell ref="A82:B82"/>
    <mergeCell ref="A7:A12"/>
    <mergeCell ref="A17:A24"/>
    <mergeCell ref="A38:A39"/>
    <mergeCell ref="A42:A43"/>
    <mergeCell ref="B42:B43"/>
    <mergeCell ref="C42:C43"/>
    <mergeCell ref="A70:A79"/>
    <mergeCell ref="A1:H1"/>
    <mergeCell ref="A3:A4"/>
    <mergeCell ref="B3:B4"/>
    <mergeCell ref="C3:C4"/>
    <mergeCell ref="E3:E4"/>
    <mergeCell ref="H3:H4"/>
  </mergeCells>
  <pageMargins left="0.24" right="0.2" top="0.34" bottom="0.34" header="0.31496062992125984" footer="0.31496062992125984"/>
  <pageSetup paperSize="9" scale="85" orientation="landscape" r:id="rId1"/>
  <rowBreaks count="1" manualBreakCount="1">
    <brk id="40" max="16383" man="1"/>
  </rowBreaks>
</worksheet>
</file>

<file path=xl/worksheets/sheet87.xml><?xml version="1.0" encoding="utf-8"?>
<worksheet xmlns="http://schemas.openxmlformats.org/spreadsheetml/2006/main" xmlns:r="http://schemas.openxmlformats.org/officeDocument/2006/relationships">
  <sheetPr>
    <tabColor rgb="FF92D050"/>
  </sheetPr>
  <dimension ref="A1:I85"/>
  <sheetViews>
    <sheetView rightToLeft="1" view="pageBreakPreview" topLeftCell="A59" zoomScale="60" zoomScaleNormal="100" workbookViewId="0">
      <selection activeCell="C71" sqref="C71"/>
    </sheetView>
  </sheetViews>
  <sheetFormatPr defaultColWidth="20.375" defaultRowHeight="15"/>
  <cols>
    <col min="1" max="1" width="7.75" style="78" customWidth="1"/>
    <col min="2" max="2" width="34.25" style="77" customWidth="1"/>
    <col min="3" max="3" width="15.875" style="77" customWidth="1"/>
    <col min="4" max="4" width="15.75" style="77" customWidth="1"/>
    <col min="5" max="5" width="15" style="77" customWidth="1"/>
    <col min="6" max="6" width="21.5" style="77" customWidth="1"/>
    <col min="7" max="7" width="14.5" style="77" customWidth="1"/>
    <col min="8" max="8" width="22.25" style="77" customWidth="1"/>
    <col min="9" max="16384" width="20.375" style="77"/>
  </cols>
  <sheetData>
    <row r="1" spans="1:8" ht="18.75">
      <c r="A1" s="492" t="s">
        <v>256</v>
      </c>
      <c r="B1" s="492"/>
      <c r="C1" s="492"/>
      <c r="D1" s="492"/>
      <c r="E1" s="492"/>
      <c r="F1" s="492"/>
      <c r="G1" s="492"/>
      <c r="H1" s="492"/>
    </row>
    <row r="2" spans="1:8">
      <c r="H2" s="79"/>
    </row>
    <row r="3" spans="1:8">
      <c r="A3" s="493" t="s">
        <v>1</v>
      </c>
      <c r="B3" s="493" t="s">
        <v>67</v>
      </c>
      <c r="C3" s="493" t="s">
        <v>155</v>
      </c>
      <c r="D3" s="261" t="s">
        <v>156</v>
      </c>
      <c r="E3" s="493" t="s">
        <v>72</v>
      </c>
      <c r="F3" s="261" t="s">
        <v>157</v>
      </c>
      <c r="G3" s="261" t="s">
        <v>158</v>
      </c>
      <c r="H3" s="493" t="s">
        <v>80</v>
      </c>
    </row>
    <row r="4" spans="1:8">
      <c r="A4" s="494"/>
      <c r="B4" s="495"/>
      <c r="C4" s="494"/>
      <c r="D4" s="262" t="s">
        <v>159</v>
      </c>
      <c r="E4" s="494"/>
      <c r="F4" s="262" t="s">
        <v>160</v>
      </c>
      <c r="G4" s="262" t="s">
        <v>85</v>
      </c>
      <c r="H4" s="494"/>
    </row>
    <row r="5" spans="1:8">
      <c r="A5" s="265"/>
      <c r="B5" s="99"/>
      <c r="C5" s="265"/>
      <c r="D5" s="265"/>
      <c r="E5" s="265"/>
      <c r="F5" s="265"/>
      <c r="G5" s="265"/>
      <c r="H5" s="265"/>
    </row>
    <row r="6" spans="1:8" ht="15.75">
      <c r="A6" s="82">
        <v>1</v>
      </c>
      <c r="B6" s="83" t="s">
        <v>90</v>
      </c>
      <c r="C6" s="84">
        <f>SUM(C7:C12)</f>
        <v>5340</v>
      </c>
      <c r="D6" s="84">
        <f>SUM(D7:D12)</f>
        <v>0</v>
      </c>
      <c r="E6" s="84">
        <f>SUM(E7:E12)</f>
        <v>0</v>
      </c>
      <c r="F6" s="84">
        <f>SUM(F7:F12)</f>
        <v>3844.5</v>
      </c>
      <c r="G6" s="84">
        <f>SUM(G7:G12)</f>
        <v>45</v>
      </c>
      <c r="H6" s="84">
        <f t="shared" ref="H6:H71" si="0">SUM(C6:G6)</f>
        <v>9229.5</v>
      </c>
    </row>
    <row r="7" spans="1:8" ht="15.75">
      <c r="A7" s="489"/>
      <c r="B7" s="85" t="s">
        <v>91</v>
      </c>
      <c r="C7" s="86">
        <v>5000</v>
      </c>
      <c r="D7" s="86"/>
      <c r="E7" s="86"/>
      <c r="F7" s="86">
        <v>2850</v>
      </c>
      <c r="G7" s="86">
        <v>30</v>
      </c>
      <c r="H7" s="84">
        <f t="shared" si="0"/>
        <v>7880</v>
      </c>
    </row>
    <row r="8" spans="1:8" ht="15.75">
      <c r="A8" s="490"/>
      <c r="B8" s="85" t="s">
        <v>92</v>
      </c>
      <c r="C8" s="86">
        <v>35</v>
      </c>
      <c r="D8" s="86"/>
      <c r="E8" s="86"/>
      <c r="F8" s="86"/>
      <c r="G8" s="86"/>
      <c r="H8" s="84">
        <f t="shared" si="0"/>
        <v>35</v>
      </c>
    </row>
    <row r="9" spans="1:8" ht="15.75">
      <c r="A9" s="490"/>
      <c r="B9" s="85" t="s">
        <v>161</v>
      </c>
      <c r="C9" s="86">
        <v>195</v>
      </c>
      <c r="D9" s="86"/>
      <c r="E9" s="86"/>
      <c r="F9" s="86">
        <v>30</v>
      </c>
      <c r="G9" s="86"/>
      <c r="H9" s="84">
        <f t="shared" si="0"/>
        <v>225</v>
      </c>
    </row>
    <row r="10" spans="1:8" ht="15.75">
      <c r="A10" s="490"/>
      <c r="B10" s="85" t="s">
        <v>162</v>
      </c>
      <c r="C10" s="86">
        <v>7</v>
      </c>
      <c r="D10" s="86"/>
      <c r="E10" s="86"/>
      <c r="F10" s="86">
        <v>10.5</v>
      </c>
      <c r="G10" s="86"/>
      <c r="H10" s="84">
        <f t="shared" si="0"/>
        <v>17.5</v>
      </c>
    </row>
    <row r="11" spans="1:8" ht="15.75">
      <c r="A11" s="490"/>
      <c r="B11" s="85" t="s">
        <v>163</v>
      </c>
      <c r="C11" s="86">
        <v>63</v>
      </c>
      <c r="D11" s="86"/>
      <c r="E11" s="86"/>
      <c r="F11" s="86">
        <v>349</v>
      </c>
      <c r="G11" s="86">
        <v>15</v>
      </c>
      <c r="H11" s="84">
        <f t="shared" si="0"/>
        <v>427</v>
      </c>
    </row>
    <row r="12" spans="1:8" ht="15.75">
      <c r="A12" s="491"/>
      <c r="B12" s="85" t="s">
        <v>164</v>
      </c>
      <c r="C12" s="86">
        <v>40</v>
      </c>
      <c r="D12" s="86"/>
      <c r="E12" s="86"/>
      <c r="F12" s="86">
        <v>605</v>
      </c>
      <c r="G12" s="86"/>
      <c r="H12" s="84">
        <f t="shared" si="0"/>
        <v>645</v>
      </c>
    </row>
    <row r="13" spans="1:8" ht="15.75">
      <c r="A13" s="82">
        <v>2</v>
      </c>
      <c r="B13" s="83" t="s">
        <v>97</v>
      </c>
      <c r="C13" s="84">
        <f>C14+C15</f>
        <v>1005</v>
      </c>
      <c r="D13" s="84">
        <f>D14+D15</f>
        <v>0</v>
      </c>
      <c r="E13" s="84">
        <f>E14+E15</f>
        <v>0</v>
      </c>
      <c r="F13" s="84">
        <f>F14+F15</f>
        <v>491</v>
      </c>
      <c r="G13" s="84">
        <f>G14+G15</f>
        <v>0</v>
      </c>
      <c r="H13" s="84">
        <f t="shared" si="0"/>
        <v>1496</v>
      </c>
    </row>
    <row r="14" spans="1:8" ht="15.75">
      <c r="A14" s="87"/>
      <c r="B14" s="85" t="s">
        <v>98</v>
      </c>
      <c r="C14" s="86">
        <v>1000</v>
      </c>
      <c r="D14" s="86"/>
      <c r="E14" s="86"/>
      <c r="F14" s="86">
        <v>250</v>
      </c>
      <c r="G14" s="86"/>
      <c r="H14" s="84">
        <f t="shared" si="0"/>
        <v>1250</v>
      </c>
    </row>
    <row r="15" spans="1:8" ht="15.75">
      <c r="A15" s="87"/>
      <c r="B15" s="85" t="s">
        <v>165</v>
      </c>
      <c r="C15" s="86">
        <v>5</v>
      </c>
      <c r="D15" s="86"/>
      <c r="E15" s="86"/>
      <c r="F15" s="86">
        <v>241</v>
      </c>
      <c r="G15" s="86"/>
      <c r="H15" s="84">
        <f t="shared" si="0"/>
        <v>246</v>
      </c>
    </row>
    <row r="16" spans="1:8" ht="15.75">
      <c r="A16" s="82">
        <v>3</v>
      </c>
      <c r="B16" s="83" t="s">
        <v>99</v>
      </c>
      <c r="C16" s="84">
        <f>SUM(C17:C35)</f>
        <v>4867.5</v>
      </c>
      <c r="D16" s="84">
        <f>SUM(D17:D35)</f>
        <v>0</v>
      </c>
      <c r="E16" s="84">
        <f>SUM(E17:E35)</f>
        <v>0</v>
      </c>
      <c r="F16" s="84">
        <f>SUM(F17:F35)</f>
        <v>7208.9610000000002</v>
      </c>
      <c r="G16" s="84">
        <f>SUM(G17:G35)</f>
        <v>150</v>
      </c>
      <c r="H16" s="84">
        <f t="shared" si="0"/>
        <v>12226.460999999999</v>
      </c>
    </row>
    <row r="17" spans="1:8" ht="15.75">
      <c r="A17" s="489"/>
      <c r="B17" s="85" t="s">
        <v>100</v>
      </c>
      <c r="C17" s="86">
        <v>191.25</v>
      </c>
      <c r="D17" s="86"/>
      <c r="E17" s="86"/>
      <c r="F17" s="86">
        <v>2259</v>
      </c>
      <c r="G17" s="86">
        <v>20</v>
      </c>
      <c r="H17" s="84">
        <f t="shared" si="0"/>
        <v>2470.25</v>
      </c>
    </row>
    <row r="18" spans="1:8" ht="15.75">
      <c r="A18" s="490"/>
      <c r="B18" s="85" t="s">
        <v>101</v>
      </c>
      <c r="C18" s="86">
        <v>620</v>
      </c>
      <c r="D18" s="86"/>
      <c r="E18" s="86"/>
      <c r="F18" s="86">
        <v>907.5</v>
      </c>
      <c r="G18" s="86">
        <v>30</v>
      </c>
      <c r="H18" s="84">
        <f t="shared" si="0"/>
        <v>1557.5</v>
      </c>
    </row>
    <row r="19" spans="1:8" ht="15.75">
      <c r="A19" s="490"/>
      <c r="B19" s="85" t="s">
        <v>102</v>
      </c>
      <c r="C19" s="86">
        <v>47</v>
      </c>
      <c r="D19" s="86"/>
      <c r="E19" s="86"/>
      <c r="F19" s="86">
        <v>38.75</v>
      </c>
      <c r="G19" s="86">
        <v>75</v>
      </c>
      <c r="H19" s="84">
        <f t="shared" si="0"/>
        <v>160.75</v>
      </c>
    </row>
    <row r="20" spans="1:8" ht="15.75">
      <c r="A20" s="490"/>
      <c r="B20" s="85" t="s">
        <v>103</v>
      </c>
      <c r="C20" s="86">
        <v>10</v>
      </c>
      <c r="D20" s="86"/>
      <c r="E20" s="86"/>
      <c r="F20" s="86">
        <v>1</v>
      </c>
      <c r="G20" s="86"/>
      <c r="H20" s="84">
        <f t="shared" si="0"/>
        <v>11</v>
      </c>
    </row>
    <row r="21" spans="1:8" ht="15.75">
      <c r="A21" s="490"/>
      <c r="B21" s="85" t="s">
        <v>104</v>
      </c>
      <c r="C21" s="86">
        <v>3030</v>
      </c>
      <c r="D21" s="86"/>
      <c r="E21" s="86"/>
      <c r="F21" s="86">
        <v>1054.5</v>
      </c>
      <c r="G21" s="86">
        <v>15</v>
      </c>
      <c r="H21" s="84">
        <f t="shared" si="0"/>
        <v>4099.5</v>
      </c>
    </row>
    <row r="22" spans="1:8" ht="15.75">
      <c r="A22" s="490"/>
      <c r="B22" s="85" t="s">
        <v>166</v>
      </c>
      <c r="C22" s="86">
        <v>4</v>
      </c>
      <c r="D22" s="86"/>
      <c r="E22" s="86"/>
      <c r="F22" s="86">
        <v>1</v>
      </c>
      <c r="G22" s="86"/>
      <c r="H22" s="84">
        <f t="shared" si="0"/>
        <v>5</v>
      </c>
    </row>
    <row r="23" spans="1:8" ht="15.75">
      <c r="A23" s="490"/>
      <c r="B23" s="85" t="s">
        <v>167</v>
      </c>
      <c r="C23" s="86">
        <v>150</v>
      </c>
      <c r="D23" s="86"/>
      <c r="E23" s="86"/>
      <c r="F23" s="86">
        <v>1566</v>
      </c>
      <c r="G23" s="86">
        <v>10</v>
      </c>
      <c r="H23" s="84">
        <f t="shared" si="0"/>
        <v>1726</v>
      </c>
    </row>
    <row r="24" spans="1:8" ht="15.75">
      <c r="A24" s="490"/>
      <c r="B24" s="85" t="s">
        <v>168</v>
      </c>
      <c r="C24" s="86">
        <v>10</v>
      </c>
      <c r="D24" s="86"/>
      <c r="E24" s="86"/>
      <c r="F24" s="86">
        <v>1</v>
      </c>
      <c r="G24" s="86"/>
      <c r="H24" s="84">
        <f t="shared" si="0"/>
        <v>11</v>
      </c>
    </row>
    <row r="25" spans="1:8" ht="15.75">
      <c r="A25" s="260"/>
      <c r="B25" s="85" t="s">
        <v>169</v>
      </c>
      <c r="C25" s="86">
        <v>25.25</v>
      </c>
      <c r="D25" s="86"/>
      <c r="E25" s="86"/>
      <c r="F25" s="86">
        <v>54</v>
      </c>
      <c r="G25" s="86"/>
      <c r="H25" s="84">
        <f t="shared" si="0"/>
        <v>79.25</v>
      </c>
    </row>
    <row r="26" spans="1:8" ht="15.75">
      <c r="A26" s="260"/>
      <c r="B26" s="85" t="s">
        <v>170</v>
      </c>
      <c r="C26" s="86">
        <v>5</v>
      </c>
      <c r="D26" s="86"/>
      <c r="E26" s="86"/>
      <c r="F26" s="86"/>
      <c r="G26" s="86"/>
      <c r="H26" s="84">
        <f t="shared" si="0"/>
        <v>5</v>
      </c>
    </row>
    <row r="27" spans="1:8" ht="15.75">
      <c r="A27" s="260"/>
      <c r="B27" s="85" t="s">
        <v>171</v>
      </c>
      <c r="C27" s="86">
        <v>150</v>
      </c>
      <c r="D27" s="86"/>
      <c r="E27" s="86"/>
      <c r="F27" s="86">
        <v>3</v>
      </c>
      <c r="G27" s="86"/>
      <c r="H27" s="84">
        <f t="shared" si="0"/>
        <v>153</v>
      </c>
    </row>
    <row r="28" spans="1:8" ht="15.75">
      <c r="A28" s="260"/>
      <c r="B28" s="85" t="s">
        <v>172</v>
      </c>
      <c r="C28" s="86">
        <v>500</v>
      </c>
      <c r="D28" s="86"/>
      <c r="E28" s="86"/>
      <c r="F28" s="86">
        <v>1020</v>
      </c>
      <c r="G28" s="86"/>
      <c r="H28" s="84">
        <f t="shared" si="0"/>
        <v>1520</v>
      </c>
    </row>
    <row r="29" spans="1:8" ht="15.75">
      <c r="A29" s="260"/>
      <c r="B29" s="85" t="s">
        <v>173</v>
      </c>
      <c r="C29" s="86">
        <v>10</v>
      </c>
      <c r="D29" s="86"/>
      <c r="E29" s="86"/>
      <c r="F29" s="86"/>
      <c r="G29" s="86"/>
      <c r="H29" s="84">
        <f t="shared" si="0"/>
        <v>10</v>
      </c>
    </row>
    <row r="30" spans="1:8" ht="15.75">
      <c r="A30" s="260"/>
      <c r="B30" s="85" t="s">
        <v>174</v>
      </c>
      <c r="C30" s="86">
        <v>5</v>
      </c>
      <c r="D30" s="86"/>
      <c r="E30" s="86"/>
      <c r="F30" s="86">
        <v>34.511000000000003</v>
      </c>
      <c r="G30" s="86"/>
      <c r="H30" s="84">
        <f t="shared" si="0"/>
        <v>39.511000000000003</v>
      </c>
    </row>
    <row r="31" spans="1:8" ht="15.75">
      <c r="A31" s="260"/>
      <c r="B31" s="85" t="s">
        <v>175</v>
      </c>
      <c r="C31" s="86">
        <v>30</v>
      </c>
      <c r="D31" s="86"/>
      <c r="E31" s="86"/>
      <c r="F31" s="86">
        <v>130</v>
      </c>
      <c r="G31" s="86"/>
      <c r="H31" s="84">
        <f t="shared" si="0"/>
        <v>160</v>
      </c>
    </row>
    <row r="32" spans="1:8" ht="15.75">
      <c r="A32" s="260"/>
      <c r="B32" s="85" t="s">
        <v>176</v>
      </c>
      <c r="C32" s="86">
        <v>45</v>
      </c>
      <c r="D32" s="86"/>
      <c r="E32" s="86"/>
      <c r="F32" s="86">
        <v>63</v>
      </c>
      <c r="G32" s="86"/>
      <c r="H32" s="84">
        <f t="shared" si="0"/>
        <v>108</v>
      </c>
    </row>
    <row r="33" spans="1:8" ht="15.75">
      <c r="A33" s="260"/>
      <c r="B33" s="85" t="s">
        <v>177</v>
      </c>
      <c r="C33" s="86">
        <v>5</v>
      </c>
      <c r="D33" s="86"/>
      <c r="E33" s="86"/>
      <c r="F33" s="86">
        <v>14.7</v>
      </c>
      <c r="G33" s="86"/>
      <c r="H33" s="84">
        <f t="shared" si="0"/>
        <v>19.7</v>
      </c>
    </row>
    <row r="34" spans="1:8" ht="15.75">
      <c r="A34" s="260"/>
      <c r="B34" s="85" t="s">
        <v>178</v>
      </c>
      <c r="C34" s="86">
        <v>25</v>
      </c>
      <c r="D34" s="86"/>
      <c r="E34" s="86"/>
      <c r="F34" s="86">
        <v>60</v>
      </c>
      <c r="G34" s="86"/>
      <c r="H34" s="84">
        <f t="shared" si="0"/>
        <v>85</v>
      </c>
    </row>
    <row r="35" spans="1:8" ht="15.75">
      <c r="A35" s="260"/>
      <c r="B35" s="85" t="s">
        <v>179</v>
      </c>
      <c r="C35" s="86">
        <v>5</v>
      </c>
      <c r="D35" s="86"/>
      <c r="E35" s="86"/>
      <c r="F35" s="86">
        <v>1</v>
      </c>
      <c r="G35" s="86"/>
      <c r="H35" s="84">
        <f t="shared" si="0"/>
        <v>6</v>
      </c>
    </row>
    <row r="36" spans="1:8" ht="15.75">
      <c r="A36" s="87">
        <v>4</v>
      </c>
      <c r="B36" s="85" t="s">
        <v>113</v>
      </c>
      <c r="C36" s="86">
        <v>689</v>
      </c>
      <c r="D36" s="86"/>
      <c r="E36" s="86"/>
      <c r="F36" s="86">
        <v>37108</v>
      </c>
      <c r="G36" s="86">
        <v>55</v>
      </c>
      <c r="H36" s="84">
        <f t="shared" si="0"/>
        <v>37852</v>
      </c>
    </row>
    <row r="37" spans="1:8" ht="15.75">
      <c r="A37" s="82">
        <v>5</v>
      </c>
      <c r="B37" s="83" t="s">
        <v>114</v>
      </c>
      <c r="C37" s="84">
        <f>SUM(C38:C39)</f>
        <v>2108269.7400000002</v>
      </c>
      <c r="D37" s="84">
        <f>SUM(D38:D39)</f>
        <v>48000</v>
      </c>
      <c r="E37" s="84">
        <f>SUM(E38:E39)</f>
        <v>0</v>
      </c>
      <c r="F37" s="84">
        <f>SUM(F38:F39)</f>
        <v>92504565.780000001</v>
      </c>
      <c r="G37" s="84">
        <f>SUM(G38:G39)</f>
        <v>12750</v>
      </c>
      <c r="H37" s="84">
        <f t="shared" si="0"/>
        <v>94673585.519999996</v>
      </c>
    </row>
    <row r="38" spans="1:8" ht="15.75">
      <c r="A38" s="489"/>
      <c r="B38" s="85" t="s">
        <v>115</v>
      </c>
      <c r="C38" s="89">
        <v>1778269.74</v>
      </c>
      <c r="D38" s="89">
        <v>48000</v>
      </c>
      <c r="E38" s="86"/>
      <c r="F38" s="86">
        <v>1837584.53</v>
      </c>
      <c r="G38" s="86">
        <v>12750</v>
      </c>
      <c r="H38" s="84">
        <f t="shared" si="0"/>
        <v>3676604.27</v>
      </c>
    </row>
    <row r="39" spans="1:8" ht="15.75">
      <c r="A39" s="491"/>
      <c r="B39" s="85" t="s">
        <v>116</v>
      </c>
      <c r="C39" s="78">
        <v>330000</v>
      </c>
      <c r="D39" s="86"/>
      <c r="E39" s="86"/>
      <c r="F39" s="86">
        <v>90666981.25</v>
      </c>
      <c r="G39" s="86"/>
      <c r="H39" s="84">
        <f>SUM(C39:G39)</f>
        <v>90996981.25</v>
      </c>
    </row>
    <row r="40" spans="1:8" ht="15.75">
      <c r="A40" s="101"/>
      <c r="B40" s="102"/>
      <c r="C40" s="103"/>
      <c r="D40" s="103"/>
      <c r="E40" s="103"/>
      <c r="F40" s="103"/>
      <c r="G40" s="103"/>
      <c r="H40" s="160"/>
    </row>
    <row r="41" spans="1:8" ht="15.75">
      <c r="A41" s="104"/>
      <c r="B41" s="105"/>
      <c r="C41" s="106"/>
      <c r="D41" s="106"/>
      <c r="E41" s="106"/>
      <c r="F41" s="106"/>
      <c r="G41" s="106"/>
      <c r="H41" s="161"/>
    </row>
    <row r="42" spans="1:8" ht="15.75">
      <c r="A42" s="499" t="s">
        <v>1</v>
      </c>
      <c r="B42" s="487" t="s">
        <v>67</v>
      </c>
      <c r="C42" s="496" t="s">
        <v>155</v>
      </c>
      <c r="D42" s="263" t="s">
        <v>156</v>
      </c>
      <c r="E42" s="496" t="s">
        <v>72</v>
      </c>
      <c r="F42" s="263" t="s">
        <v>157</v>
      </c>
      <c r="G42" s="263" t="s">
        <v>158</v>
      </c>
      <c r="H42" s="493" t="s">
        <v>80</v>
      </c>
    </row>
    <row r="43" spans="1:8" ht="15.75">
      <c r="A43" s="500"/>
      <c r="B43" s="488"/>
      <c r="C43" s="497"/>
      <c r="D43" s="264" t="s">
        <v>159</v>
      </c>
      <c r="E43" s="497"/>
      <c r="F43" s="264" t="s">
        <v>160</v>
      </c>
      <c r="G43" s="264" t="s">
        <v>85</v>
      </c>
      <c r="H43" s="498"/>
    </row>
    <row r="44" spans="1:8" ht="15.75">
      <c r="A44" s="87">
        <v>6</v>
      </c>
      <c r="B44" s="85" t="s">
        <v>117</v>
      </c>
      <c r="C44" s="86">
        <v>16823.3</v>
      </c>
      <c r="D44" s="86"/>
      <c r="E44" s="86"/>
      <c r="F44" s="86">
        <v>45911.22</v>
      </c>
      <c r="G44" s="86">
        <v>115</v>
      </c>
      <c r="H44" s="84">
        <f t="shared" si="0"/>
        <v>62849.520000000004</v>
      </c>
    </row>
    <row r="45" spans="1:8" ht="15.75">
      <c r="A45" s="87">
        <v>7</v>
      </c>
      <c r="B45" s="85" t="s">
        <v>118</v>
      </c>
      <c r="C45" s="86">
        <v>141</v>
      </c>
      <c r="D45" s="86"/>
      <c r="E45" s="86"/>
      <c r="F45" s="86">
        <v>326.55</v>
      </c>
      <c r="G45" s="86"/>
      <c r="H45" s="84">
        <f t="shared" si="0"/>
        <v>467.55</v>
      </c>
    </row>
    <row r="46" spans="1:8" ht="15.75">
      <c r="A46" s="87">
        <v>8</v>
      </c>
      <c r="B46" s="85" t="s">
        <v>119</v>
      </c>
      <c r="C46" s="86">
        <v>3090.25</v>
      </c>
      <c r="D46" s="86">
        <v>20</v>
      </c>
      <c r="E46" s="86"/>
      <c r="F46" s="86">
        <v>44668.5</v>
      </c>
      <c r="G46" s="86">
        <v>131</v>
      </c>
      <c r="H46" s="84">
        <f t="shared" si="0"/>
        <v>47909.75</v>
      </c>
    </row>
    <row r="47" spans="1:8" ht="15.75">
      <c r="A47" s="87">
        <v>9</v>
      </c>
      <c r="B47" s="85" t="s">
        <v>120</v>
      </c>
      <c r="C47" s="86">
        <v>681</v>
      </c>
      <c r="D47" s="86"/>
      <c r="E47" s="86"/>
      <c r="F47" s="86">
        <v>17024.5</v>
      </c>
      <c r="G47" s="86">
        <v>60</v>
      </c>
      <c r="H47" s="84">
        <f t="shared" si="0"/>
        <v>17765.5</v>
      </c>
    </row>
    <row r="48" spans="1:8" ht="15.75">
      <c r="A48" s="87">
        <v>10</v>
      </c>
      <c r="B48" s="85" t="s">
        <v>121</v>
      </c>
      <c r="C48" s="89">
        <v>271</v>
      </c>
      <c r="D48" s="86"/>
      <c r="E48" s="86"/>
      <c r="F48" s="86">
        <v>275781.15000000002</v>
      </c>
      <c r="G48" s="86"/>
      <c r="H48" s="84">
        <f t="shared" si="0"/>
        <v>276052.15000000002</v>
      </c>
    </row>
    <row r="49" spans="1:8" ht="15.75">
      <c r="A49" s="87">
        <v>11</v>
      </c>
      <c r="B49" s="85" t="s">
        <v>122</v>
      </c>
      <c r="C49" s="86">
        <v>20186.3</v>
      </c>
      <c r="D49" s="86"/>
      <c r="E49" s="86"/>
      <c r="F49" s="86">
        <v>10547.45</v>
      </c>
      <c r="G49" s="86">
        <v>25</v>
      </c>
      <c r="H49" s="84">
        <f t="shared" si="0"/>
        <v>30758.75</v>
      </c>
    </row>
    <row r="50" spans="1:8" ht="15.75">
      <c r="A50" s="87">
        <v>12</v>
      </c>
      <c r="B50" s="85" t="s">
        <v>123</v>
      </c>
      <c r="C50" s="86">
        <v>57</v>
      </c>
      <c r="D50" s="86"/>
      <c r="E50" s="86"/>
      <c r="F50" s="86">
        <v>859.75</v>
      </c>
      <c r="G50" s="86"/>
      <c r="H50" s="84">
        <f t="shared" si="0"/>
        <v>916.75</v>
      </c>
    </row>
    <row r="51" spans="1:8" ht="15.75">
      <c r="A51" s="87">
        <v>13</v>
      </c>
      <c r="B51" s="85" t="s">
        <v>124</v>
      </c>
      <c r="C51" s="86">
        <v>7073</v>
      </c>
      <c r="D51" s="86"/>
      <c r="E51" s="86"/>
      <c r="F51" s="86">
        <v>24608.75</v>
      </c>
      <c r="G51" s="86"/>
      <c r="H51" s="84">
        <f t="shared" si="0"/>
        <v>31681.75</v>
      </c>
    </row>
    <row r="52" spans="1:8" ht="15.75">
      <c r="A52" s="87">
        <v>14</v>
      </c>
      <c r="B52" s="85" t="s">
        <v>125</v>
      </c>
      <c r="C52" s="86">
        <v>167</v>
      </c>
      <c r="D52" s="86"/>
      <c r="E52" s="86"/>
      <c r="F52" s="86">
        <v>1137.55</v>
      </c>
      <c r="G52" s="86"/>
      <c r="H52" s="84">
        <f t="shared" si="0"/>
        <v>1304.55</v>
      </c>
    </row>
    <row r="53" spans="1:8" ht="15.75">
      <c r="A53" s="87">
        <v>15</v>
      </c>
      <c r="B53" s="85" t="s">
        <v>126</v>
      </c>
      <c r="C53" s="86">
        <v>8901.25</v>
      </c>
      <c r="D53" s="86"/>
      <c r="E53" s="86"/>
      <c r="F53" s="86">
        <v>32436.095000000001</v>
      </c>
      <c r="G53" s="86"/>
      <c r="H53" s="84">
        <f t="shared" si="0"/>
        <v>41337.345000000001</v>
      </c>
    </row>
    <row r="54" spans="1:8" ht="15.75">
      <c r="A54" s="87">
        <v>16</v>
      </c>
      <c r="B54" s="85" t="s">
        <v>127</v>
      </c>
      <c r="C54" s="89">
        <v>68</v>
      </c>
      <c r="D54" s="86"/>
      <c r="E54" s="86"/>
      <c r="F54" s="86">
        <v>1073.25</v>
      </c>
      <c r="G54" s="86">
        <v>14</v>
      </c>
      <c r="H54" s="84">
        <f t="shared" si="0"/>
        <v>1155.25</v>
      </c>
    </row>
    <row r="55" spans="1:8" ht="15.75">
      <c r="A55" s="87">
        <v>17</v>
      </c>
      <c r="B55" s="85" t="s">
        <v>128</v>
      </c>
      <c r="C55" s="86">
        <v>312</v>
      </c>
      <c r="D55" s="86"/>
      <c r="E55" s="86"/>
      <c r="F55" s="86">
        <v>28238.799999999999</v>
      </c>
      <c r="G55" s="86">
        <v>3000</v>
      </c>
      <c r="H55" s="84">
        <f t="shared" si="0"/>
        <v>31550.799999999999</v>
      </c>
    </row>
    <row r="56" spans="1:8" ht="15.75">
      <c r="A56" s="87">
        <v>18</v>
      </c>
      <c r="B56" s="85" t="s">
        <v>129</v>
      </c>
      <c r="C56" s="86">
        <v>957.35</v>
      </c>
      <c r="D56" s="86"/>
      <c r="E56" s="86"/>
      <c r="F56" s="86">
        <v>11716.558000000001</v>
      </c>
      <c r="G56" s="86">
        <v>263.5</v>
      </c>
      <c r="H56" s="84">
        <f t="shared" si="0"/>
        <v>12937.408000000001</v>
      </c>
    </row>
    <row r="57" spans="1:8" ht="15.75">
      <c r="A57" s="87">
        <v>19</v>
      </c>
      <c r="B57" s="85" t="s">
        <v>130</v>
      </c>
      <c r="C57" s="86">
        <v>1315.835</v>
      </c>
      <c r="D57" s="86"/>
      <c r="E57" s="86"/>
      <c r="F57" s="86">
        <v>9340.0499999999993</v>
      </c>
      <c r="G57" s="86">
        <v>519</v>
      </c>
      <c r="H57" s="84">
        <f t="shared" si="0"/>
        <v>11174.884999999998</v>
      </c>
    </row>
    <row r="58" spans="1:8" ht="15.75">
      <c r="A58" s="87">
        <v>20</v>
      </c>
      <c r="B58" s="85" t="s">
        <v>131</v>
      </c>
      <c r="C58" s="86">
        <v>363.5</v>
      </c>
      <c r="D58" s="86"/>
      <c r="E58" s="86"/>
      <c r="F58" s="86">
        <v>895.75</v>
      </c>
      <c r="G58" s="86"/>
      <c r="H58" s="84">
        <f t="shared" si="0"/>
        <v>1259.25</v>
      </c>
    </row>
    <row r="59" spans="1:8" ht="15.75">
      <c r="A59" s="87">
        <v>21</v>
      </c>
      <c r="B59" s="85" t="s">
        <v>132</v>
      </c>
      <c r="C59" s="86">
        <v>344</v>
      </c>
      <c r="D59" s="86"/>
      <c r="E59" s="86"/>
      <c r="F59" s="86">
        <v>1168.835</v>
      </c>
      <c r="G59" s="86"/>
      <c r="H59" s="84">
        <f t="shared" si="0"/>
        <v>1512.835</v>
      </c>
    </row>
    <row r="60" spans="1:8" ht="15.75">
      <c r="A60" s="87">
        <v>22</v>
      </c>
      <c r="B60" s="85" t="s">
        <v>133</v>
      </c>
      <c r="C60" s="86">
        <v>1926</v>
      </c>
      <c r="D60" s="86"/>
      <c r="E60" s="86"/>
      <c r="F60" s="86">
        <v>260</v>
      </c>
      <c r="G60" s="86"/>
      <c r="H60" s="84">
        <f t="shared" si="0"/>
        <v>2186</v>
      </c>
    </row>
    <row r="61" spans="1:8" ht="15.75">
      <c r="A61" s="87">
        <v>23</v>
      </c>
      <c r="B61" s="85" t="s">
        <v>134</v>
      </c>
      <c r="C61" s="92">
        <v>12274.25</v>
      </c>
      <c r="D61" s="86"/>
      <c r="E61" s="86"/>
      <c r="F61" s="86">
        <v>9462.6260000000002</v>
      </c>
      <c r="G61" s="86">
        <v>50</v>
      </c>
      <c r="H61" s="84">
        <f t="shared" si="0"/>
        <v>21786.876</v>
      </c>
    </row>
    <row r="62" spans="1:8" ht="15.75">
      <c r="A62" s="87">
        <v>24</v>
      </c>
      <c r="B62" s="85" t="s">
        <v>135</v>
      </c>
      <c r="C62" s="86">
        <v>260</v>
      </c>
      <c r="D62" s="86"/>
      <c r="E62" s="86"/>
      <c r="F62" s="86">
        <v>610.25</v>
      </c>
      <c r="G62" s="86"/>
      <c r="H62" s="84">
        <f t="shared" si="0"/>
        <v>870.25</v>
      </c>
    </row>
    <row r="63" spans="1:8" ht="15.75">
      <c r="A63" s="87">
        <v>25</v>
      </c>
      <c r="B63" s="85" t="s">
        <v>136</v>
      </c>
      <c r="C63" s="86">
        <v>184.2</v>
      </c>
      <c r="D63" s="86"/>
      <c r="E63" s="86"/>
      <c r="F63" s="86">
        <v>828.5</v>
      </c>
      <c r="G63" s="86"/>
      <c r="H63" s="84">
        <f t="shared" si="0"/>
        <v>1012.7</v>
      </c>
    </row>
    <row r="64" spans="1:8" ht="15.75">
      <c r="A64" s="87">
        <v>26</v>
      </c>
      <c r="B64" s="85" t="s">
        <v>137</v>
      </c>
      <c r="C64" s="86">
        <v>41</v>
      </c>
      <c r="D64" s="86"/>
      <c r="E64" s="86"/>
      <c r="F64" s="86">
        <v>148</v>
      </c>
      <c r="G64" s="86"/>
      <c r="H64" s="84">
        <f t="shared" si="0"/>
        <v>189</v>
      </c>
    </row>
    <row r="65" spans="1:8" ht="15.75">
      <c r="A65" s="93">
        <v>27</v>
      </c>
      <c r="B65" s="94" t="s">
        <v>138</v>
      </c>
      <c r="C65" s="86">
        <v>62</v>
      </c>
      <c r="D65" s="86"/>
      <c r="E65" s="86"/>
      <c r="F65" s="86">
        <v>396</v>
      </c>
      <c r="G65" s="86"/>
      <c r="H65" s="84">
        <f t="shared" si="0"/>
        <v>458</v>
      </c>
    </row>
    <row r="66" spans="1:8" ht="15.75">
      <c r="A66" s="93">
        <v>28</v>
      </c>
      <c r="B66" s="94" t="s">
        <v>139</v>
      </c>
      <c r="C66" s="86">
        <v>42.5</v>
      </c>
      <c r="D66" s="86"/>
      <c r="E66" s="86"/>
      <c r="F66" s="86">
        <v>10050</v>
      </c>
      <c r="G66" s="86"/>
      <c r="H66" s="84">
        <f t="shared" si="0"/>
        <v>10092.5</v>
      </c>
    </row>
    <row r="67" spans="1:8" ht="15.75">
      <c r="A67" s="93">
        <v>29</v>
      </c>
      <c r="B67" s="94" t="s">
        <v>140</v>
      </c>
      <c r="C67" s="86">
        <v>35</v>
      </c>
      <c r="D67" s="86"/>
      <c r="E67" s="86"/>
      <c r="F67" s="86">
        <v>19</v>
      </c>
      <c r="G67" s="86"/>
      <c r="H67" s="84">
        <f t="shared" si="0"/>
        <v>54</v>
      </c>
    </row>
    <row r="68" spans="1:8" ht="15.75">
      <c r="A68" s="93">
        <v>30</v>
      </c>
      <c r="B68" s="94" t="s">
        <v>141</v>
      </c>
      <c r="C68" s="86">
        <v>383602.57500000001</v>
      </c>
      <c r="D68" s="86">
        <v>5500</v>
      </c>
      <c r="E68" s="86"/>
      <c r="F68" s="86">
        <v>6528658</v>
      </c>
      <c r="G68" s="86">
        <v>15105</v>
      </c>
      <c r="H68" s="84">
        <f t="shared" si="0"/>
        <v>6932865.5750000002</v>
      </c>
    </row>
    <row r="69" spans="1:8" ht="15.75">
      <c r="A69" s="82">
        <v>31</v>
      </c>
      <c r="B69" s="83" t="s">
        <v>142</v>
      </c>
      <c r="C69" s="84">
        <f>SUM(C70:C79)</f>
        <v>2488.75</v>
      </c>
      <c r="D69" s="84">
        <f t="shared" ref="D69:G69" si="1">SUM(D70:D79)</f>
        <v>0</v>
      </c>
      <c r="E69" s="84">
        <f t="shared" si="1"/>
        <v>0</v>
      </c>
      <c r="F69" s="84">
        <f t="shared" si="1"/>
        <v>37364.824999999997</v>
      </c>
      <c r="G69" s="84">
        <f t="shared" si="1"/>
        <v>103</v>
      </c>
      <c r="H69" s="84">
        <f t="shared" si="0"/>
        <v>39956.574999999997</v>
      </c>
    </row>
    <row r="70" spans="1:8" ht="15.75">
      <c r="A70" s="489"/>
      <c r="B70" s="94" t="s">
        <v>143</v>
      </c>
      <c r="C70" s="86">
        <v>1591</v>
      </c>
      <c r="D70" s="86"/>
      <c r="E70" s="86"/>
      <c r="F70" s="86">
        <v>707</v>
      </c>
      <c r="G70" s="86">
        <v>10</v>
      </c>
      <c r="H70" s="84">
        <f t="shared" si="0"/>
        <v>2308</v>
      </c>
    </row>
    <row r="71" spans="1:8" ht="15.75">
      <c r="A71" s="490"/>
      <c r="B71" s="94" t="s">
        <v>144</v>
      </c>
      <c r="C71" s="86">
        <v>745.25</v>
      </c>
      <c r="D71" s="86"/>
      <c r="E71" s="86"/>
      <c r="F71" s="86">
        <v>36487.324999999997</v>
      </c>
      <c r="G71" s="86">
        <v>93</v>
      </c>
      <c r="H71" s="84">
        <f t="shared" si="0"/>
        <v>37325.574999999997</v>
      </c>
    </row>
    <row r="72" spans="1:8" ht="15.75">
      <c r="A72" s="490"/>
      <c r="B72" s="94" t="s">
        <v>145</v>
      </c>
      <c r="C72" s="89">
        <v>53.25</v>
      </c>
      <c r="D72" s="86"/>
      <c r="E72" s="86"/>
      <c r="F72" s="86">
        <v>76.5</v>
      </c>
      <c r="G72" s="86"/>
      <c r="H72" s="84">
        <f t="shared" ref="H72:H81" si="2">SUM(C72:G72)</f>
        <v>129.75</v>
      </c>
    </row>
    <row r="73" spans="1:8" ht="15.75">
      <c r="A73" s="490"/>
      <c r="B73" s="94" t="s">
        <v>146</v>
      </c>
      <c r="C73" s="89">
        <v>3.25</v>
      </c>
      <c r="D73" s="86"/>
      <c r="E73" s="86"/>
      <c r="F73" s="86">
        <v>1</v>
      </c>
      <c r="G73" s="86"/>
      <c r="H73" s="84">
        <f t="shared" si="2"/>
        <v>4.25</v>
      </c>
    </row>
    <row r="74" spans="1:8" ht="15.75">
      <c r="A74" s="490"/>
      <c r="B74" s="94" t="s">
        <v>147</v>
      </c>
      <c r="C74" s="89">
        <v>11</v>
      </c>
      <c r="D74" s="86"/>
      <c r="E74" s="86"/>
      <c r="F74" s="86">
        <v>84</v>
      </c>
      <c r="G74" s="86"/>
      <c r="H74" s="84">
        <f t="shared" si="2"/>
        <v>95</v>
      </c>
    </row>
    <row r="75" spans="1:8" ht="15.75">
      <c r="A75" s="490"/>
      <c r="B75" s="94" t="s">
        <v>148</v>
      </c>
      <c r="C75" s="86">
        <v>85</v>
      </c>
      <c r="D75" s="86"/>
      <c r="E75" s="86"/>
      <c r="F75" s="86">
        <v>9</v>
      </c>
      <c r="G75" s="86"/>
      <c r="H75" s="84">
        <f t="shared" si="2"/>
        <v>94</v>
      </c>
    </row>
    <row r="76" spans="1:8" ht="15.75">
      <c r="A76" s="490"/>
      <c r="B76" s="94" t="s">
        <v>263</v>
      </c>
      <c r="C76" s="86"/>
      <c r="D76" s="86"/>
      <c r="E76" s="86"/>
      <c r="F76" s="86"/>
      <c r="G76" s="86"/>
      <c r="H76" s="84">
        <f t="shared" si="2"/>
        <v>0</v>
      </c>
    </row>
    <row r="77" spans="1:8" ht="15.75">
      <c r="A77" s="490"/>
      <c r="B77" s="94" t="s">
        <v>264</v>
      </c>
      <c r="C77" s="86"/>
      <c r="D77" s="86"/>
      <c r="E77" s="86"/>
      <c r="F77" s="86"/>
      <c r="G77" s="86"/>
      <c r="H77" s="84">
        <f t="shared" si="2"/>
        <v>0</v>
      </c>
    </row>
    <row r="78" spans="1:8" ht="15.75">
      <c r="A78" s="490"/>
      <c r="B78" s="229" t="s">
        <v>254</v>
      </c>
      <c r="C78" s="86"/>
      <c r="D78" s="86"/>
      <c r="E78" s="86"/>
      <c r="F78" s="86"/>
      <c r="G78" s="86"/>
      <c r="H78" s="84">
        <f t="shared" si="2"/>
        <v>0</v>
      </c>
    </row>
    <row r="79" spans="1:8" ht="15.75">
      <c r="A79" s="491"/>
      <c r="B79" s="94" t="s">
        <v>265</v>
      </c>
      <c r="C79" s="86"/>
      <c r="D79" s="86"/>
      <c r="E79" s="86"/>
      <c r="F79" s="86"/>
      <c r="G79" s="86"/>
      <c r="H79" s="84">
        <f t="shared" si="2"/>
        <v>0</v>
      </c>
    </row>
    <row r="80" spans="1:8" ht="15.75">
      <c r="A80" s="87">
        <v>32</v>
      </c>
      <c r="B80" s="94" t="s">
        <v>149</v>
      </c>
      <c r="C80" s="86">
        <v>1415</v>
      </c>
      <c r="D80" s="86"/>
      <c r="E80" s="86"/>
      <c r="F80" s="86">
        <v>10985</v>
      </c>
      <c r="G80" s="86">
        <v>3</v>
      </c>
      <c r="H80" s="84">
        <f t="shared" si="2"/>
        <v>12403</v>
      </c>
    </row>
    <row r="81" spans="1:9" ht="15.75">
      <c r="A81" s="87">
        <v>33</v>
      </c>
      <c r="B81" s="174" t="s">
        <v>285</v>
      </c>
      <c r="C81" s="86"/>
      <c r="D81" s="86"/>
      <c r="E81" s="86"/>
      <c r="F81" s="86"/>
      <c r="G81" s="86"/>
      <c r="H81" s="84">
        <f t="shared" si="2"/>
        <v>0</v>
      </c>
    </row>
    <row r="82" spans="1:9" ht="15.75">
      <c r="A82" s="484" t="s">
        <v>150</v>
      </c>
      <c r="B82" s="485"/>
      <c r="C82" s="84">
        <f>C6+C13+C16+C36+C37+C44+C45+C46+C47+C48+C49+C50+C51+C52+C53+C54+C55+C56+C57+C58+C59+C60+C61+C62+C63+C64+C65+C66+C67+C68+C69+C80+C81</f>
        <v>2583254.3000000003</v>
      </c>
      <c r="D82" s="84">
        <f t="shared" ref="D82:H82" si="3">D6+D13+D16+D36+D37+D44+D45+D46+D47+D48+D49+D50+D51+D52+D53+D54+D55+D56+D57+D58+D59+D60+D61+D62+D63+D64+D65+D66+D67+D68+D69+D80+D81</f>
        <v>53520</v>
      </c>
      <c r="E82" s="84">
        <f t="shared" si="3"/>
        <v>0</v>
      </c>
      <c r="F82" s="84">
        <f t="shared" si="3"/>
        <v>99657735.199999988</v>
      </c>
      <c r="G82" s="84">
        <f t="shared" si="3"/>
        <v>32388.5</v>
      </c>
      <c r="H82" s="84">
        <f t="shared" si="3"/>
        <v>102326898</v>
      </c>
      <c r="I82" s="95"/>
    </row>
    <row r="83" spans="1:9">
      <c r="A83" s="96"/>
      <c r="B83" s="96"/>
      <c r="C83" s="96"/>
      <c r="D83" s="96"/>
      <c r="E83" s="96"/>
      <c r="F83" s="96"/>
      <c r="G83" s="96"/>
      <c r="H83" s="96"/>
    </row>
    <row r="84" spans="1:9">
      <c r="H84" s="97"/>
    </row>
    <row r="85" spans="1:9">
      <c r="H85" s="98"/>
    </row>
  </sheetData>
  <mergeCells count="16">
    <mergeCell ref="E42:E43"/>
    <mergeCell ref="H42:H43"/>
    <mergeCell ref="A82:B82"/>
    <mergeCell ref="A7:A12"/>
    <mergeCell ref="A17:A24"/>
    <mergeCell ref="A38:A39"/>
    <mergeCell ref="A42:A43"/>
    <mergeCell ref="B42:B43"/>
    <mergeCell ref="C42:C43"/>
    <mergeCell ref="A70:A79"/>
    <mergeCell ref="A1:H1"/>
    <mergeCell ref="A3:A4"/>
    <mergeCell ref="B3:B4"/>
    <mergeCell ref="C3:C4"/>
    <mergeCell ref="E3:E4"/>
    <mergeCell ref="H3:H4"/>
  </mergeCells>
  <pageMargins left="0.18" right="0.28000000000000003" top="0.3" bottom="0.28000000000000003" header="0.31496062992125984" footer="0.31496062992125984"/>
  <pageSetup paperSize="9" scale="86" orientation="landscape" r:id="rId1"/>
  <rowBreaks count="1" manualBreakCount="1">
    <brk id="40" max="16383" man="1"/>
  </rowBreaks>
</worksheet>
</file>

<file path=xl/worksheets/sheet88.xml><?xml version="1.0" encoding="utf-8"?>
<worksheet xmlns="http://schemas.openxmlformats.org/spreadsheetml/2006/main" xmlns:r="http://schemas.openxmlformats.org/officeDocument/2006/relationships">
  <sheetPr>
    <tabColor rgb="FF92D050"/>
  </sheetPr>
  <dimension ref="A1:I88"/>
  <sheetViews>
    <sheetView rightToLeft="1" topLeftCell="A70" zoomScaleNormal="100" workbookViewId="0">
      <selection activeCell="F73" sqref="F73"/>
    </sheetView>
  </sheetViews>
  <sheetFormatPr defaultColWidth="20.375" defaultRowHeight="15"/>
  <cols>
    <col min="1" max="1" width="4.5" style="78" customWidth="1"/>
    <col min="2" max="2" width="43.625" style="77" customWidth="1"/>
    <col min="3" max="3" width="17.875" style="77" customWidth="1"/>
    <col min="4" max="4" width="16.875" style="77" customWidth="1"/>
    <col min="5" max="5" width="15" style="77" customWidth="1"/>
    <col min="6" max="6" width="21.5" style="77" customWidth="1"/>
    <col min="7" max="7" width="15.375" style="77" customWidth="1"/>
    <col min="8" max="8" width="22.25" style="77" customWidth="1"/>
    <col min="9" max="16384" width="20.375" style="77"/>
  </cols>
  <sheetData>
    <row r="1" spans="1:8" ht="18.75">
      <c r="A1" s="492" t="s">
        <v>311</v>
      </c>
      <c r="B1" s="492"/>
      <c r="C1" s="492"/>
      <c r="D1" s="492"/>
      <c r="E1" s="492"/>
      <c r="F1" s="492"/>
      <c r="G1" s="492"/>
      <c r="H1" s="492"/>
    </row>
    <row r="2" spans="1:8">
      <c r="H2" s="79"/>
    </row>
    <row r="3" spans="1:8">
      <c r="A3" s="493" t="s">
        <v>1</v>
      </c>
      <c r="B3" s="493" t="s">
        <v>67</v>
      </c>
      <c r="C3" s="493" t="s">
        <v>155</v>
      </c>
      <c r="D3" s="186" t="s">
        <v>156</v>
      </c>
      <c r="E3" s="493" t="s">
        <v>72</v>
      </c>
      <c r="F3" s="186" t="s">
        <v>157</v>
      </c>
      <c r="G3" s="186" t="s">
        <v>158</v>
      </c>
      <c r="H3" s="493" t="s">
        <v>80</v>
      </c>
    </row>
    <row r="4" spans="1:8">
      <c r="A4" s="494"/>
      <c r="B4" s="495"/>
      <c r="C4" s="494"/>
      <c r="D4" s="187" t="s">
        <v>159</v>
      </c>
      <c r="E4" s="494"/>
      <c r="F4" s="187" t="s">
        <v>160</v>
      </c>
      <c r="G4" s="187" t="s">
        <v>85</v>
      </c>
      <c r="H4" s="494"/>
    </row>
    <row r="5" spans="1:8">
      <c r="A5" s="188"/>
      <c r="B5" s="99"/>
      <c r="C5" s="188"/>
      <c r="D5" s="188"/>
      <c r="E5" s="188"/>
      <c r="F5" s="188"/>
      <c r="G5" s="188"/>
      <c r="H5" s="188"/>
    </row>
    <row r="6" spans="1:8" ht="15.75">
      <c r="A6" s="82">
        <v>1</v>
      </c>
      <c r="B6" s="83" t="s">
        <v>90</v>
      </c>
      <c r="C6" s="84">
        <f>SUM(C7:C12)</f>
        <v>5570</v>
      </c>
      <c r="D6" s="84">
        <f>SUM(D7:D12)</f>
        <v>0</v>
      </c>
      <c r="E6" s="84">
        <f>SUM(E7:E12)</f>
        <v>0</v>
      </c>
      <c r="F6" s="84">
        <f>SUM(F7:F12)</f>
        <v>6382.5</v>
      </c>
      <c r="G6" s="84">
        <f>SUM(G7:G12)</f>
        <v>0</v>
      </c>
      <c r="H6" s="84">
        <f t="shared" ref="H6:H75" si="0">SUM(C6:G6)</f>
        <v>11952.5</v>
      </c>
    </row>
    <row r="7" spans="1:8" ht="15.75">
      <c r="A7" s="489"/>
      <c r="B7" s="85" t="s">
        <v>91</v>
      </c>
      <c r="C7" s="86">
        <v>5250</v>
      </c>
      <c r="D7" s="86"/>
      <c r="E7" s="86"/>
      <c r="F7" s="86">
        <v>5267</v>
      </c>
      <c r="G7" s="86"/>
      <c r="H7" s="84">
        <f t="shared" si="0"/>
        <v>10517</v>
      </c>
    </row>
    <row r="8" spans="1:8" ht="15.75">
      <c r="A8" s="490"/>
      <c r="B8" s="85" t="s">
        <v>92</v>
      </c>
      <c r="C8" s="86">
        <v>75</v>
      </c>
      <c r="D8" s="86"/>
      <c r="E8" s="86"/>
      <c r="F8" s="86"/>
      <c r="G8" s="86"/>
      <c r="H8" s="84">
        <f t="shared" si="0"/>
        <v>75</v>
      </c>
    </row>
    <row r="9" spans="1:8" ht="15.75">
      <c r="A9" s="490"/>
      <c r="B9" s="85" t="s">
        <v>161</v>
      </c>
      <c r="C9" s="86">
        <v>110</v>
      </c>
      <c r="D9" s="86"/>
      <c r="E9" s="86"/>
      <c r="F9" s="86">
        <v>65</v>
      </c>
      <c r="G9" s="86"/>
      <c r="H9" s="84">
        <f t="shared" si="0"/>
        <v>175</v>
      </c>
    </row>
    <row r="10" spans="1:8" ht="15.75">
      <c r="A10" s="490"/>
      <c r="B10" s="85" t="s">
        <v>162</v>
      </c>
      <c r="C10" s="86">
        <v>5</v>
      </c>
      <c r="D10" s="86"/>
      <c r="E10" s="86"/>
      <c r="F10" s="86">
        <v>1</v>
      </c>
      <c r="G10" s="86"/>
      <c r="H10" s="84">
        <f t="shared" si="0"/>
        <v>6</v>
      </c>
    </row>
    <row r="11" spans="1:8" ht="15.75">
      <c r="A11" s="490"/>
      <c r="B11" s="85" t="s">
        <v>163</v>
      </c>
      <c r="C11" s="86">
        <v>65</v>
      </c>
      <c r="D11" s="86"/>
      <c r="E11" s="86"/>
      <c r="F11" s="86">
        <v>292.5</v>
      </c>
      <c r="G11" s="86"/>
      <c r="H11" s="84">
        <f t="shared" si="0"/>
        <v>357.5</v>
      </c>
    </row>
    <row r="12" spans="1:8" ht="15.75">
      <c r="A12" s="491"/>
      <c r="B12" s="85" t="s">
        <v>164</v>
      </c>
      <c r="C12" s="86">
        <v>65</v>
      </c>
      <c r="D12" s="86"/>
      <c r="E12" s="86"/>
      <c r="F12" s="86">
        <v>757</v>
      </c>
      <c r="G12" s="86"/>
      <c r="H12" s="84">
        <f t="shared" si="0"/>
        <v>822</v>
      </c>
    </row>
    <row r="13" spans="1:8" ht="15.75">
      <c r="A13" s="82">
        <v>2</v>
      </c>
      <c r="B13" s="83" t="s">
        <v>97</v>
      </c>
      <c r="C13" s="84">
        <f>C14+C15</f>
        <v>1014</v>
      </c>
      <c r="D13" s="84">
        <f>D14+D15</f>
        <v>0</v>
      </c>
      <c r="E13" s="84">
        <f>E14+E15</f>
        <v>0</v>
      </c>
      <c r="F13" s="84">
        <f>F14+F15</f>
        <v>354.3</v>
      </c>
      <c r="G13" s="84">
        <f>G14+G15</f>
        <v>0</v>
      </c>
      <c r="H13" s="84">
        <f t="shared" si="0"/>
        <v>1368.3</v>
      </c>
    </row>
    <row r="14" spans="1:8" ht="15.75">
      <c r="A14" s="87"/>
      <c r="B14" s="85" t="s">
        <v>98</v>
      </c>
      <c r="C14" s="86">
        <v>1010</v>
      </c>
      <c r="D14" s="86"/>
      <c r="E14" s="86"/>
      <c r="F14" s="86">
        <v>321</v>
      </c>
      <c r="G14" s="86"/>
      <c r="H14" s="84">
        <f t="shared" si="0"/>
        <v>1331</v>
      </c>
    </row>
    <row r="15" spans="1:8" ht="15.75">
      <c r="A15" s="87"/>
      <c r="B15" s="85" t="s">
        <v>165</v>
      </c>
      <c r="C15" s="86">
        <v>4</v>
      </c>
      <c r="D15" s="86"/>
      <c r="E15" s="86"/>
      <c r="F15" s="86">
        <v>33.299999999999997</v>
      </c>
      <c r="G15" s="86"/>
      <c r="H15" s="84">
        <f t="shared" si="0"/>
        <v>37.299999999999997</v>
      </c>
    </row>
    <row r="16" spans="1:8" ht="15.75">
      <c r="A16" s="82">
        <v>3</v>
      </c>
      <c r="B16" s="83" t="s">
        <v>99</v>
      </c>
      <c r="C16" s="84">
        <f>SUM(C17:C39)</f>
        <v>5233.3500000000004</v>
      </c>
      <c r="D16" s="84">
        <f t="shared" ref="D16:G16" si="1">SUM(D17:D39)</f>
        <v>0</v>
      </c>
      <c r="E16" s="84">
        <f t="shared" si="1"/>
        <v>0</v>
      </c>
      <c r="F16" s="84">
        <f t="shared" si="1"/>
        <v>7415.15</v>
      </c>
      <c r="G16" s="84">
        <f t="shared" si="1"/>
        <v>54.55</v>
      </c>
      <c r="H16" s="84">
        <f t="shared" si="0"/>
        <v>12703.05</v>
      </c>
    </row>
    <row r="17" spans="1:8" ht="15.75">
      <c r="A17" s="489"/>
      <c r="B17" s="85" t="s">
        <v>100</v>
      </c>
      <c r="C17" s="86">
        <v>220.1</v>
      </c>
      <c r="D17" s="86"/>
      <c r="E17" s="86"/>
      <c r="F17" s="86">
        <v>2514</v>
      </c>
      <c r="G17" s="86"/>
      <c r="H17" s="84">
        <f t="shared" si="0"/>
        <v>2734.1</v>
      </c>
    </row>
    <row r="18" spans="1:8" ht="15.75">
      <c r="A18" s="490"/>
      <c r="B18" s="85" t="s">
        <v>101</v>
      </c>
      <c r="C18" s="86">
        <v>500</v>
      </c>
      <c r="D18" s="86"/>
      <c r="E18" s="86"/>
      <c r="F18" s="86">
        <v>745</v>
      </c>
      <c r="G18" s="86"/>
      <c r="H18" s="84">
        <f t="shared" si="0"/>
        <v>1245</v>
      </c>
    </row>
    <row r="19" spans="1:8" ht="15.75">
      <c r="A19" s="490"/>
      <c r="B19" s="85" t="s">
        <v>290</v>
      </c>
      <c r="C19" s="86">
        <v>14</v>
      </c>
      <c r="D19" s="86"/>
      <c r="E19" s="86"/>
      <c r="F19" s="86"/>
      <c r="G19" s="86"/>
      <c r="H19" s="84">
        <f t="shared" si="0"/>
        <v>14</v>
      </c>
    </row>
    <row r="20" spans="1:8" ht="15.75">
      <c r="A20" s="490"/>
      <c r="B20" s="85" t="s">
        <v>291</v>
      </c>
      <c r="C20" s="86">
        <v>200</v>
      </c>
      <c r="D20" s="86"/>
      <c r="E20" s="86"/>
      <c r="F20" s="86">
        <v>28</v>
      </c>
      <c r="G20" s="86"/>
      <c r="H20" s="84">
        <f t="shared" si="0"/>
        <v>228</v>
      </c>
    </row>
    <row r="21" spans="1:8" ht="15.75">
      <c r="A21" s="490"/>
      <c r="B21" s="85" t="s">
        <v>292</v>
      </c>
      <c r="C21" s="86">
        <v>145</v>
      </c>
      <c r="D21" s="86"/>
      <c r="E21" s="86"/>
      <c r="F21" s="86"/>
      <c r="G21" s="86"/>
      <c r="H21" s="84">
        <f t="shared" si="0"/>
        <v>145</v>
      </c>
    </row>
    <row r="22" spans="1:8" ht="15.75">
      <c r="A22" s="490"/>
      <c r="B22" s="85" t="s">
        <v>293</v>
      </c>
      <c r="C22" s="86">
        <v>200</v>
      </c>
      <c r="D22" s="86"/>
      <c r="E22" s="86"/>
      <c r="F22" s="86">
        <v>37</v>
      </c>
      <c r="G22" s="86"/>
      <c r="H22" s="84">
        <f t="shared" si="0"/>
        <v>237</v>
      </c>
    </row>
    <row r="23" spans="1:8" ht="15.75">
      <c r="A23" s="490"/>
      <c r="B23" s="85" t="s">
        <v>294</v>
      </c>
      <c r="C23" s="86">
        <v>3</v>
      </c>
      <c r="D23" s="86"/>
      <c r="E23" s="86"/>
      <c r="F23" s="86">
        <v>1</v>
      </c>
      <c r="G23" s="86"/>
      <c r="H23" s="84">
        <f t="shared" si="0"/>
        <v>4</v>
      </c>
    </row>
    <row r="24" spans="1:8" ht="15.75">
      <c r="A24" s="490"/>
      <c r="B24" s="85" t="s">
        <v>295</v>
      </c>
      <c r="C24" s="86">
        <v>3030</v>
      </c>
      <c r="D24" s="86"/>
      <c r="E24" s="86"/>
      <c r="F24" s="86">
        <v>1214.5</v>
      </c>
      <c r="G24" s="86">
        <v>25</v>
      </c>
      <c r="H24" s="84">
        <f t="shared" si="0"/>
        <v>4269.5</v>
      </c>
    </row>
    <row r="25" spans="1:8" ht="15.75">
      <c r="A25" s="490"/>
      <c r="B25" s="85" t="s">
        <v>296</v>
      </c>
      <c r="C25" s="86">
        <v>6</v>
      </c>
      <c r="D25" s="86"/>
      <c r="E25" s="86"/>
      <c r="F25" s="86">
        <v>0.75</v>
      </c>
      <c r="G25" s="86"/>
      <c r="H25" s="84">
        <f t="shared" si="0"/>
        <v>6.75</v>
      </c>
    </row>
    <row r="26" spans="1:8" ht="15.75">
      <c r="A26" s="490"/>
      <c r="B26" s="85" t="s">
        <v>297</v>
      </c>
      <c r="C26" s="86">
        <v>75</v>
      </c>
      <c r="D26" s="86"/>
      <c r="E26" s="86"/>
      <c r="F26" s="86">
        <v>1598</v>
      </c>
      <c r="G26" s="86">
        <v>14</v>
      </c>
      <c r="H26" s="84">
        <f t="shared" si="0"/>
        <v>1687</v>
      </c>
    </row>
    <row r="27" spans="1:8" ht="15.75">
      <c r="A27" s="490"/>
      <c r="B27" s="85" t="s">
        <v>298</v>
      </c>
      <c r="C27" s="86">
        <v>10</v>
      </c>
      <c r="D27" s="86"/>
      <c r="E27" s="86"/>
      <c r="F27" s="86"/>
      <c r="G27" s="86"/>
      <c r="H27" s="84">
        <f t="shared" si="0"/>
        <v>10</v>
      </c>
    </row>
    <row r="28" spans="1:8" ht="15.75">
      <c r="A28" s="183"/>
      <c r="B28" s="85" t="s">
        <v>299</v>
      </c>
      <c r="C28" s="86">
        <v>42.75</v>
      </c>
      <c r="D28" s="86"/>
      <c r="E28" s="86"/>
      <c r="F28" s="86">
        <v>132</v>
      </c>
      <c r="G28" s="86"/>
      <c r="H28" s="84">
        <f t="shared" si="0"/>
        <v>174.75</v>
      </c>
    </row>
    <row r="29" spans="1:8" ht="15.75">
      <c r="A29" s="183"/>
      <c r="B29" s="85" t="s">
        <v>300</v>
      </c>
      <c r="C29" s="86">
        <v>7</v>
      </c>
      <c r="D29" s="86"/>
      <c r="E29" s="86"/>
      <c r="F29" s="86"/>
      <c r="G29" s="86"/>
      <c r="H29" s="84">
        <f t="shared" si="0"/>
        <v>7</v>
      </c>
    </row>
    <row r="30" spans="1:8" ht="15.75">
      <c r="A30" s="183"/>
      <c r="B30" s="85" t="s">
        <v>301</v>
      </c>
      <c r="C30" s="86">
        <v>150</v>
      </c>
      <c r="D30" s="86"/>
      <c r="E30" s="86"/>
      <c r="F30" s="86">
        <v>1.75</v>
      </c>
      <c r="G30" s="86"/>
      <c r="H30" s="84">
        <f t="shared" si="0"/>
        <v>151.75</v>
      </c>
    </row>
    <row r="31" spans="1:8" ht="15.75">
      <c r="A31" s="183"/>
      <c r="B31" s="85" t="s">
        <v>107</v>
      </c>
      <c r="C31" s="86">
        <v>450</v>
      </c>
      <c r="D31" s="86"/>
      <c r="E31" s="86"/>
      <c r="F31" s="86">
        <v>860</v>
      </c>
      <c r="G31" s="86"/>
      <c r="H31" s="84">
        <f t="shared" si="0"/>
        <v>1310</v>
      </c>
    </row>
    <row r="32" spans="1:8" ht="15.75">
      <c r="A32" s="183"/>
      <c r="B32" s="85" t="s">
        <v>152</v>
      </c>
      <c r="C32" s="86">
        <v>12</v>
      </c>
      <c r="D32" s="86"/>
      <c r="E32" s="86"/>
      <c r="F32" s="86"/>
      <c r="G32" s="86"/>
      <c r="H32" s="84">
        <f t="shared" si="0"/>
        <v>12</v>
      </c>
    </row>
    <row r="33" spans="1:8" ht="15.75">
      <c r="A33" s="183"/>
      <c r="B33" s="85" t="s">
        <v>108</v>
      </c>
      <c r="C33" s="86">
        <v>3</v>
      </c>
      <c r="D33" s="86"/>
      <c r="E33" s="86"/>
      <c r="F33" s="86">
        <v>10.5</v>
      </c>
      <c r="G33" s="86"/>
      <c r="H33" s="84">
        <f t="shared" si="0"/>
        <v>13.5</v>
      </c>
    </row>
    <row r="34" spans="1:8" ht="15.75">
      <c r="A34" s="183"/>
      <c r="B34" s="85" t="s">
        <v>302</v>
      </c>
      <c r="C34" s="86">
        <v>50</v>
      </c>
      <c r="D34" s="86"/>
      <c r="E34" s="86"/>
      <c r="F34" s="86">
        <v>58</v>
      </c>
      <c r="G34" s="86"/>
      <c r="H34" s="84">
        <f t="shared" si="0"/>
        <v>108</v>
      </c>
    </row>
    <row r="35" spans="1:8" ht="15.75">
      <c r="A35" s="183"/>
      <c r="B35" s="85" t="s">
        <v>110</v>
      </c>
      <c r="C35" s="86">
        <v>30.5</v>
      </c>
      <c r="D35" s="86"/>
      <c r="E35" s="86"/>
      <c r="F35" s="86">
        <v>67</v>
      </c>
      <c r="G35" s="86">
        <v>15.55</v>
      </c>
      <c r="H35" s="84">
        <f t="shared" si="0"/>
        <v>113.05</v>
      </c>
    </row>
    <row r="36" spans="1:8" ht="15.75">
      <c r="A36" s="183"/>
      <c r="B36" s="85" t="s">
        <v>111</v>
      </c>
      <c r="C36" s="86">
        <v>6.5</v>
      </c>
      <c r="D36" s="86"/>
      <c r="E36" s="86"/>
      <c r="F36" s="86">
        <v>25.5</v>
      </c>
      <c r="G36" s="86"/>
      <c r="H36" s="84">
        <f t="shared" si="0"/>
        <v>32</v>
      </c>
    </row>
    <row r="37" spans="1:8" ht="15.75">
      <c r="A37" s="183"/>
      <c r="B37" s="85" t="s">
        <v>112</v>
      </c>
      <c r="C37" s="86">
        <v>75</v>
      </c>
      <c r="D37" s="86"/>
      <c r="E37" s="86"/>
      <c r="F37" s="86">
        <v>122.15</v>
      </c>
      <c r="G37" s="86"/>
      <c r="H37" s="84">
        <f t="shared" si="0"/>
        <v>197.15</v>
      </c>
    </row>
    <row r="38" spans="1:8" ht="15.75">
      <c r="A38" s="183"/>
      <c r="B38" s="85" t="s">
        <v>153</v>
      </c>
      <c r="C38" s="86">
        <v>0.5</v>
      </c>
      <c r="D38" s="86"/>
      <c r="E38" s="86"/>
      <c r="F38" s="86"/>
      <c r="G38" s="86"/>
      <c r="H38" s="84">
        <f t="shared" si="0"/>
        <v>0.5</v>
      </c>
    </row>
    <row r="39" spans="1:8" ht="15.75">
      <c r="A39" s="304"/>
      <c r="B39" s="85" t="s">
        <v>303</v>
      </c>
      <c r="C39" s="86">
        <v>3</v>
      </c>
      <c r="D39" s="86"/>
      <c r="E39" s="86"/>
      <c r="F39" s="86"/>
      <c r="G39" s="86"/>
      <c r="H39" s="84">
        <f t="shared" si="0"/>
        <v>3</v>
      </c>
    </row>
    <row r="40" spans="1:8" ht="15.75">
      <c r="A40" s="87">
        <v>4</v>
      </c>
      <c r="B40" s="85" t="s">
        <v>113</v>
      </c>
      <c r="C40" s="86">
        <v>892</v>
      </c>
      <c r="D40" s="86"/>
      <c r="E40" s="86"/>
      <c r="F40" s="86">
        <v>51732</v>
      </c>
      <c r="G40" s="86">
        <v>0.5</v>
      </c>
      <c r="H40" s="84">
        <f t="shared" si="0"/>
        <v>52624.5</v>
      </c>
    </row>
    <row r="41" spans="1:8" ht="15.75">
      <c r="A41" s="82">
        <v>5</v>
      </c>
      <c r="B41" s="83" t="s">
        <v>114</v>
      </c>
      <c r="C41" s="84">
        <f>SUM(C42:C43)</f>
        <v>2198473.25</v>
      </c>
      <c r="D41" s="84">
        <f>SUM(D42:D43)</f>
        <v>75000</v>
      </c>
      <c r="E41" s="84">
        <f>SUM(E42:E43)</f>
        <v>0</v>
      </c>
      <c r="F41" s="84">
        <f>SUM(F42:F43)</f>
        <v>105794982.05</v>
      </c>
      <c r="G41" s="84">
        <f>SUM(G42:G43)</f>
        <v>31319</v>
      </c>
      <c r="H41" s="84">
        <f t="shared" si="0"/>
        <v>108099774.3</v>
      </c>
    </row>
    <row r="42" spans="1:8" ht="15.75">
      <c r="A42" s="489"/>
      <c r="B42" s="85" t="s">
        <v>115</v>
      </c>
      <c r="C42" s="89">
        <v>1848473.25</v>
      </c>
      <c r="D42" s="89">
        <v>75000</v>
      </c>
      <c r="E42" s="86"/>
      <c r="F42" s="86">
        <v>1431667.05</v>
      </c>
      <c r="G42" s="86">
        <v>31319</v>
      </c>
      <c r="H42" s="84">
        <f t="shared" si="0"/>
        <v>3386459.3</v>
      </c>
    </row>
    <row r="43" spans="1:8" ht="15.75">
      <c r="A43" s="491"/>
      <c r="B43" s="85" t="s">
        <v>116</v>
      </c>
      <c r="C43" s="78">
        <v>350000</v>
      </c>
      <c r="D43" s="86"/>
      <c r="E43" s="86"/>
      <c r="F43" s="86">
        <v>104363315</v>
      </c>
      <c r="G43" s="86"/>
      <c r="H43" s="84">
        <f>SUM(C43:G43)</f>
        <v>104713315</v>
      </c>
    </row>
    <row r="44" spans="1:8" ht="15.75">
      <c r="A44" s="101"/>
      <c r="B44" s="102"/>
      <c r="C44" s="103"/>
      <c r="D44" s="103"/>
      <c r="E44" s="103"/>
      <c r="F44" s="103"/>
      <c r="G44" s="103"/>
      <c r="H44" s="160"/>
    </row>
    <row r="45" spans="1:8" ht="15.75">
      <c r="A45" s="104"/>
      <c r="B45" s="105"/>
      <c r="C45" s="106"/>
      <c r="D45" s="106"/>
      <c r="E45" s="106"/>
      <c r="F45" s="106"/>
      <c r="G45" s="106"/>
      <c r="H45" s="161"/>
    </row>
    <row r="46" spans="1:8" ht="15.75">
      <c r="A46" s="499" t="s">
        <v>1</v>
      </c>
      <c r="B46" s="487" t="s">
        <v>67</v>
      </c>
      <c r="C46" s="496" t="s">
        <v>155</v>
      </c>
      <c r="D46" s="184" t="s">
        <v>156</v>
      </c>
      <c r="E46" s="496" t="s">
        <v>72</v>
      </c>
      <c r="F46" s="184" t="s">
        <v>157</v>
      </c>
      <c r="G46" s="184" t="s">
        <v>158</v>
      </c>
      <c r="H46" s="493" t="s">
        <v>80</v>
      </c>
    </row>
    <row r="47" spans="1:8" ht="15.75">
      <c r="A47" s="500"/>
      <c r="B47" s="488"/>
      <c r="C47" s="497"/>
      <c r="D47" s="185" t="s">
        <v>159</v>
      </c>
      <c r="E47" s="497"/>
      <c r="F47" s="185" t="s">
        <v>160</v>
      </c>
      <c r="G47" s="185" t="s">
        <v>85</v>
      </c>
      <c r="H47" s="498"/>
    </row>
    <row r="48" spans="1:8" ht="15.75">
      <c r="A48" s="87">
        <v>6</v>
      </c>
      <c r="B48" s="85" t="s">
        <v>117</v>
      </c>
      <c r="C48" s="86">
        <v>17773.3</v>
      </c>
      <c r="D48" s="86"/>
      <c r="E48" s="86"/>
      <c r="F48" s="86">
        <v>55764.25</v>
      </c>
      <c r="G48" s="86">
        <v>125</v>
      </c>
      <c r="H48" s="84">
        <f t="shared" si="0"/>
        <v>73662.55</v>
      </c>
    </row>
    <row r="49" spans="1:8" ht="15.75">
      <c r="A49" s="87">
        <v>7</v>
      </c>
      <c r="B49" s="85" t="s">
        <v>118</v>
      </c>
      <c r="C49" s="86">
        <v>134</v>
      </c>
      <c r="D49" s="86"/>
      <c r="E49" s="86"/>
      <c r="F49" s="86">
        <v>1599.05</v>
      </c>
      <c r="G49" s="86"/>
      <c r="H49" s="84">
        <f t="shared" si="0"/>
        <v>1733.05</v>
      </c>
    </row>
    <row r="50" spans="1:8" ht="15.75">
      <c r="A50" s="87">
        <v>8</v>
      </c>
      <c r="B50" s="85" t="s">
        <v>119</v>
      </c>
      <c r="C50" s="86">
        <v>3702.7</v>
      </c>
      <c r="D50" s="86"/>
      <c r="E50" s="86"/>
      <c r="F50" s="86">
        <v>43300.35</v>
      </c>
      <c r="G50" s="86">
        <v>574</v>
      </c>
      <c r="H50" s="84">
        <f t="shared" si="0"/>
        <v>47577.049999999996</v>
      </c>
    </row>
    <row r="51" spans="1:8" ht="15.75">
      <c r="A51" s="87">
        <v>9</v>
      </c>
      <c r="B51" s="85" t="s">
        <v>120</v>
      </c>
      <c r="C51" s="86">
        <v>789</v>
      </c>
      <c r="D51" s="86"/>
      <c r="E51" s="86"/>
      <c r="F51" s="86">
        <v>1404</v>
      </c>
      <c r="G51" s="86">
        <v>67</v>
      </c>
      <c r="H51" s="84">
        <f t="shared" si="0"/>
        <v>2260</v>
      </c>
    </row>
    <row r="52" spans="1:8" ht="15.75">
      <c r="A52" s="87">
        <v>10</v>
      </c>
      <c r="B52" s="85" t="s">
        <v>121</v>
      </c>
      <c r="C52" s="89">
        <v>192.75</v>
      </c>
      <c r="D52" s="86"/>
      <c r="E52" s="86"/>
      <c r="F52" s="86">
        <v>290005</v>
      </c>
      <c r="G52" s="86"/>
      <c r="H52" s="84">
        <f t="shared" si="0"/>
        <v>290197.75</v>
      </c>
    </row>
    <row r="53" spans="1:8" ht="15.75">
      <c r="A53" s="87">
        <v>11</v>
      </c>
      <c r="B53" s="85" t="s">
        <v>122</v>
      </c>
      <c r="C53" s="86">
        <v>18240</v>
      </c>
      <c r="D53" s="86"/>
      <c r="E53" s="86"/>
      <c r="F53" s="86">
        <v>14766.945</v>
      </c>
      <c r="G53" s="86">
        <v>50</v>
      </c>
      <c r="H53" s="84">
        <f t="shared" si="0"/>
        <v>33056.945</v>
      </c>
    </row>
    <row r="54" spans="1:8" ht="15.75">
      <c r="A54" s="87">
        <v>12</v>
      </c>
      <c r="B54" s="85" t="s">
        <v>123</v>
      </c>
      <c r="C54" s="86">
        <v>60</v>
      </c>
      <c r="D54" s="86"/>
      <c r="E54" s="86"/>
      <c r="F54" s="86">
        <v>7631.5</v>
      </c>
      <c r="G54" s="86"/>
      <c r="H54" s="84">
        <f t="shared" si="0"/>
        <v>7691.5</v>
      </c>
    </row>
    <row r="55" spans="1:8" ht="15.75">
      <c r="A55" s="87">
        <v>13</v>
      </c>
      <c r="B55" s="85" t="s">
        <v>124</v>
      </c>
      <c r="C55" s="86">
        <v>12090.7</v>
      </c>
      <c r="D55" s="86"/>
      <c r="E55" s="86"/>
      <c r="F55" s="86">
        <v>25675</v>
      </c>
      <c r="G55" s="86"/>
      <c r="H55" s="84">
        <f t="shared" si="0"/>
        <v>37765.699999999997</v>
      </c>
    </row>
    <row r="56" spans="1:8" ht="15.75">
      <c r="A56" s="87">
        <v>14</v>
      </c>
      <c r="B56" s="85" t="s">
        <v>125</v>
      </c>
      <c r="C56" s="86">
        <v>246.85</v>
      </c>
      <c r="D56" s="86"/>
      <c r="E56" s="86"/>
      <c r="F56" s="86">
        <v>933.92</v>
      </c>
      <c r="G56" s="86"/>
      <c r="H56" s="84">
        <f t="shared" si="0"/>
        <v>1180.77</v>
      </c>
    </row>
    <row r="57" spans="1:8" ht="15.75">
      <c r="A57" s="87">
        <v>15</v>
      </c>
      <c r="B57" s="85" t="s">
        <v>126</v>
      </c>
      <c r="C57" s="86">
        <v>14745.5</v>
      </c>
      <c r="D57" s="86"/>
      <c r="E57" s="86"/>
      <c r="F57" s="86">
        <v>31857.75</v>
      </c>
      <c r="G57" s="86"/>
      <c r="H57" s="84">
        <f t="shared" si="0"/>
        <v>46603.25</v>
      </c>
    </row>
    <row r="58" spans="1:8" ht="15.75">
      <c r="A58" s="87">
        <v>16</v>
      </c>
      <c r="B58" s="85" t="s">
        <v>127</v>
      </c>
      <c r="C58" s="89">
        <v>58</v>
      </c>
      <c r="D58" s="86"/>
      <c r="E58" s="86"/>
      <c r="F58" s="86">
        <v>500.5</v>
      </c>
      <c r="G58" s="86"/>
      <c r="H58" s="84">
        <f t="shared" si="0"/>
        <v>558.5</v>
      </c>
    </row>
    <row r="59" spans="1:8" ht="15.75">
      <c r="A59" s="87">
        <v>17</v>
      </c>
      <c r="B59" s="85" t="s">
        <v>128</v>
      </c>
      <c r="C59" s="86">
        <v>263</v>
      </c>
      <c r="D59" s="86"/>
      <c r="E59" s="86"/>
      <c r="F59" s="86">
        <v>40904.35</v>
      </c>
      <c r="G59" s="86">
        <v>1750</v>
      </c>
      <c r="H59" s="84">
        <f t="shared" si="0"/>
        <v>42917.35</v>
      </c>
    </row>
    <row r="60" spans="1:8" ht="15.75">
      <c r="A60" s="87">
        <v>18</v>
      </c>
      <c r="B60" s="85" t="s">
        <v>129</v>
      </c>
      <c r="C60" s="86">
        <v>693.75</v>
      </c>
      <c r="D60" s="86"/>
      <c r="E60" s="86"/>
      <c r="F60" s="86">
        <v>15376.4</v>
      </c>
      <c r="G60" s="86">
        <v>238.75</v>
      </c>
      <c r="H60" s="84">
        <f t="shared" si="0"/>
        <v>16308.9</v>
      </c>
    </row>
    <row r="61" spans="1:8" ht="15.75">
      <c r="A61" s="87">
        <v>19</v>
      </c>
      <c r="B61" s="85" t="s">
        <v>130</v>
      </c>
      <c r="C61" s="86">
        <v>1535.25</v>
      </c>
      <c r="D61" s="86"/>
      <c r="E61" s="86"/>
      <c r="F61" s="86">
        <v>20524.75</v>
      </c>
      <c r="G61" s="86">
        <v>570</v>
      </c>
      <c r="H61" s="84">
        <f t="shared" si="0"/>
        <v>22630</v>
      </c>
    </row>
    <row r="62" spans="1:8" ht="15.75">
      <c r="A62" s="87">
        <v>20</v>
      </c>
      <c r="B62" s="85" t="s">
        <v>131</v>
      </c>
      <c r="C62" s="86">
        <v>223</v>
      </c>
      <c r="D62" s="86"/>
      <c r="E62" s="86"/>
      <c r="F62" s="86">
        <v>637.25</v>
      </c>
      <c r="G62" s="86"/>
      <c r="H62" s="84">
        <f t="shared" si="0"/>
        <v>860.25</v>
      </c>
    </row>
    <row r="63" spans="1:8" ht="15.75">
      <c r="A63" s="87">
        <v>21</v>
      </c>
      <c r="B63" s="85" t="s">
        <v>132</v>
      </c>
      <c r="C63" s="86">
        <v>565.5</v>
      </c>
      <c r="D63" s="86"/>
      <c r="E63" s="86"/>
      <c r="F63" s="86">
        <v>2562.75</v>
      </c>
      <c r="G63" s="86"/>
      <c r="H63" s="84">
        <f t="shared" si="0"/>
        <v>3128.25</v>
      </c>
    </row>
    <row r="64" spans="1:8" ht="15.75">
      <c r="A64" s="87">
        <v>22</v>
      </c>
      <c r="B64" s="85" t="s">
        <v>133</v>
      </c>
      <c r="C64" s="86">
        <v>1980</v>
      </c>
      <c r="D64" s="86"/>
      <c r="E64" s="86"/>
      <c r="F64" s="86">
        <v>310</v>
      </c>
      <c r="G64" s="86"/>
      <c r="H64" s="84">
        <f t="shared" si="0"/>
        <v>2290</v>
      </c>
    </row>
    <row r="65" spans="1:8" ht="15.75">
      <c r="A65" s="87">
        <v>23</v>
      </c>
      <c r="B65" s="85" t="s">
        <v>134</v>
      </c>
      <c r="C65" s="92">
        <v>14360</v>
      </c>
      <c r="D65" s="86"/>
      <c r="E65" s="86"/>
      <c r="F65" s="86">
        <v>14703.22</v>
      </c>
      <c r="G65" s="86">
        <v>26.32</v>
      </c>
      <c r="H65" s="84">
        <f t="shared" si="0"/>
        <v>29089.54</v>
      </c>
    </row>
    <row r="66" spans="1:8" ht="15.75">
      <c r="A66" s="87">
        <v>24</v>
      </c>
      <c r="B66" s="85" t="s">
        <v>135</v>
      </c>
      <c r="C66" s="86">
        <v>115</v>
      </c>
      <c r="D66" s="86"/>
      <c r="E66" s="86"/>
      <c r="F66" s="86">
        <v>169</v>
      </c>
      <c r="G66" s="86"/>
      <c r="H66" s="84">
        <f t="shared" si="0"/>
        <v>284</v>
      </c>
    </row>
    <row r="67" spans="1:8" ht="15.75">
      <c r="A67" s="87">
        <v>25</v>
      </c>
      <c r="B67" s="85" t="s">
        <v>136</v>
      </c>
      <c r="C67" s="86">
        <v>233.25</v>
      </c>
      <c r="D67" s="86"/>
      <c r="E67" s="86"/>
      <c r="F67" s="86">
        <v>1229</v>
      </c>
      <c r="G67" s="86"/>
      <c r="H67" s="84">
        <f t="shared" si="0"/>
        <v>1462.25</v>
      </c>
    </row>
    <row r="68" spans="1:8" ht="15.75">
      <c r="A68" s="87">
        <v>26</v>
      </c>
      <c r="B68" s="85" t="s">
        <v>137</v>
      </c>
      <c r="C68" s="86">
        <v>52</v>
      </c>
      <c r="D68" s="86"/>
      <c r="E68" s="86"/>
      <c r="F68" s="86">
        <v>16</v>
      </c>
      <c r="G68" s="86"/>
      <c r="H68" s="84">
        <f t="shared" si="0"/>
        <v>68</v>
      </c>
    </row>
    <row r="69" spans="1:8" ht="15.75">
      <c r="A69" s="93">
        <v>27</v>
      </c>
      <c r="B69" s="94" t="s">
        <v>138</v>
      </c>
      <c r="C69" s="86">
        <v>51.5</v>
      </c>
      <c r="D69" s="86"/>
      <c r="E69" s="86"/>
      <c r="F69" s="86">
        <v>363.1</v>
      </c>
      <c r="G69" s="86"/>
      <c r="H69" s="84">
        <f t="shared" si="0"/>
        <v>414.6</v>
      </c>
    </row>
    <row r="70" spans="1:8" ht="15.75">
      <c r="A70" s="93">
        <v>28</v>
      </c>
      <c r="B70" s="94" t="s">
        <v>139</v>
      </c>
      <c r="C70" s="86">
        <v>68.25</v>
      </c>
      <c r="D70" s="86"/>
      <c r="E70" s="86"/>
      <c r="F70" s="86">
        <v>22195</v>
      </c>
      <c r="G70" s="86"/>
      <c r="H70" s="84">
        <f t="shared" si="0"/>
        <v>22263.25</v>
      </c>
    </row>
    <row r="71" spans="1:8" ht="15.75">
      <c r="A71" s="93">
        <v>29</v>
      </c>
      <c r="B71" s="94" t="s">
        <v>140</v>
      </c>
      <c r="C71" s="86">
        <v>73</v>
      </c>
      <c r="D71" s="86"/>
      <c r="E71" s="86"/>
      <c r="F71" s="86">
        <v>26.65</v>
      </c>
      <c r="G71" s="86"/>
      <c r="H71" s="84">
        <f t="shared" si="0"/>
        <v>99.65</v>
      </c>
    </row>
    <row r="72" spans="1:8" ht="15.75">
      <c r="A72" s="93">
        <v>30</v>
      </c>
      <c r="B72" s="94" t="s">
        <v>141</v>
      </c>
      <c r="C72" s="86">
        <v>439503.386</v>
      </c>
      <c r="D72" s="86">
        <v>61000</v>
      </c>
      <c r="E72" s="86"/>
      <c r="F72" s="86">
        <v>9845504.9499999993</v>
      </c>
      <c r="G72" s="86">
        <v>18125</v>
      </c>
      <c r="H72" s="84">
        <f t="shared" si="0"/>
        <v>10364133.335999999</v>
      </c>
    </row>
    <row r="73" spans="1:8" ht="15.75">
      <c r="A73" s="82">
        <v>31</v>
      </c>
      <c r="B73" s="83" t="s">
        <v>142</v>
      </c>
      <c r="C73" s="84">
        <f>SUM(C74:C82)</f>
        <v>2530.614</v>
      </c>
      <c r="D73" s="84">
        <f t="shared" ref="D73:G73" si="2">SUM(D74:D82)</f>
        <v>0</v>
      </c>
      <c r="E73" s="84">
        <f t="shared" si="2"/>
        <v>0</v>
      </c>
      <c r="F73" s="84">
        <f t="shared" si="2"/>
        <v>43167.544999999998</v>
      </c>
      <c r="G73" s="84">
        <f t="shared" si="2"/>
        <v>151.75</v>
      </c>
      <c r="H73" s="84">
        <f t="shared" si="0"/>
        <v>45849.909</v>
      </c>
    </row>
    <row r="74" spans="1:8" ht="15.75">
      <c r="A74" s="489"/>
      <c r="B74" s="94" t="s">
        <v>143</v>
      </c>
      <c r="C74" s="86">
        <v>1528</v>
      </c>
      <c r="D74" s="86"/>
      <c r="E74" s="86"/>
      <c r="F74" s="86">
        <v>595</v>
      </c>
      <c r="G74" s="86"/>
      <c r="H74" s="84">
        <f t="shared" si="0"/>
        <v>2123</v>
      </c>
    </row>
    <row r="75" spans="1:8" ht="15.75">
      <c r="A75" s="490"/>
      <c r="B75" s="94" t="s">
        <v>144</v>
      </c>
      <c r="C75" s="86">
        <v>721.75</v>
      </c>
      <c r="D75" s="86"/>
      <c r="E75" s="86"/>
      <c r="F75" s="86">
        <v>42179.544999999998</v>
      </c>
      <c r="G75" s="86">
        <v>151.75</v>
      </c>
      <c r="H75" s="84">
        <f t="shared" si="0"/>
        <v>43053.044999999998</v>
      </c>
    </row>
    <row r="76" spans="1:8" ht="15.75">
      <c r="A76" s="490"/>
      <c r="B76" s="94" t="s">
        <v>145</v>
      </c>
      <c r="C76" s="89">
        <v>44.863999999999997</v>
      </c>
      <c r="D76" s="86"/>
      <c r="E76" s="86"/>
      <c r="F76" s="86">
        <v>25</v>
      </c>
      <c r="G76" s="86"/>
      <c r="H76" s="84">
        <f t="shared" ref="H76:H84" si="3">SUM(C76:G76)</f>
        <v>69.864000000000004</v>
      </c>
    </row>
    <row r="77" spans="1:8" ht="15.75">
      <c r="A77" s="490"/>
      <c r="B77" s="94" t="s">
        <v>146</v>
      </c>
      <c r="C77" s="89">
        <v>30</v>
      </c>
      <c r="D77" s="86"/>
      <c r="E77" s="86"/>
      <c r="F77" s="86">
        <v>2</v>
      </c>
      <c r="G77" s="86"/>
      <c r="H77" s="84">
        <f t="shared" si="3"/>
        <v>32</v>
      </c>
    </row>
    <row r="78" spans="1:8" ht="15.75">
      <c r="A78" s="490"/>
      <c r="B78" s="94" t="s">
        <v>147</v>
      </c>
      <c r="C78" s="89">
        <v>180</v>
      </c>
      <c r="D78" s="86"/>
      <c r="E78" s="86"/>
      <c r="F78" s="86">
        <v>365.25</v>
      </c>
      <c r="G78" s="86"/>
      <c r="H78" s="84">
        <f t="shared" si="3"/>
        <v>545.25</v>
      </c>
    </row>
    <row r="79" spans="1:8" ht="15.75">
      <c r="A79" s="490"/>
      <c r="B79" s="94" t="s">
        <v>263</v>
      </c>
      <c r="C79" s="86">
        <v>7</v>
      </c>
      <c r="D79" s="86"/>
      <c r="E79" s="86"/>
      <c r="F79" s="86"/>
      <c r="G79" s="86"/>
      <c r="H79" s="84">
        <f t="shared" si="3"/>
        <v>7</v>
      </c>
    </row>
    <row r="80" spans="1:8" ht="15.75">
      <c r="A80" s="490"/>
      <c r="B80" s="94" t="s">
        <v>264</v>
      </c>
      <c r="C80" s="86">
        <v>3</v>
      </c>
      <c r="D80" s="86"/>
      <c r="E80" s="86"/>
      <c r="F80" s="86"/>
      <c r="G80" s="86"/>
      <c r="H80" s="84">
        <f t="shared" si="3"/>
        <v>3</v>
      </c>
    </row>
    <row r="81" spans="1:9" ht="15.75">
      <c r="A81" s="490"/>
      <c r="B81" s="229" t="s">
        <v>254</v>
      </c>
      <c r="C81" s="86">
        <v>10</v>
      </c>
      <c r="D81" s="86"/>
      <c r="E81" s="86"/>
      <c r="F81" s="86"/>
      <c r="G81" s="86"/>
      <c r="H81" s="84">
        <f t="shared" si="3"/>
        <v>10</v>
      </c>
    </row>
    <row r="82" spans="1:9" ht="15.75">
      <c r="A82" s="491"/>
      <c r="B82" s="94" t="s">
        <v>265</v>
      </c>
      <c r="C82" s="86">
        <v>6</v>
      </c>
      <c r="D82" s="86"/>
      <c r="E82" s="86"/>
      <c r="F82" s="86">
        <v>0.75</v>
      </c>
      <c r="G82" s="86"/>
      <c r="H82" s="84">
        <f t="shared" si="3"/>
        <v>6.75</v>
      </c>
    </row>
    <row r="83" spans="1:9" ht="15.75">
      <c r="A83" s="87">
        <v>32</v>
      </c>
      <c r="B83" s="94" t="s">
        <v>149</v>
      </c>
      <c r="C83" s="86">
        <v>2297.7800000000002</v>
      </c>
      <c r="D83" s="86"/>
      <c r="E83" s="86"/>
      <c r="F83" s="86">
        <v>19779.966</v>
      </c>
      <c r="G83" s="86"/>
      <c r="H83" s="84">
        <f t="shared" si="3"/>
        <v>22077.745999999999</v>
      </c>
    </row>
    <row r="84" spans="1:9" ht="15.75">
      <c r="A84" s="87">
        <v>33</v>
      </c>
      <c r="B84" s="174" t="s">
        <v>285</v>
      </c>
      <c r="C84" s="86">
        <v>45.5</v>
      </c>
      <c r="D84" s="86"/>
      <c r="E84" s="86"/>
      <c r="F84" s="86">
        <v>2030.85</v>
      </c>
      <c r="G84" s="86"/>
      <c r="H84" s="84">
        <f t="shared" si="3"/>
        <v>2076.35</v>
      </c>
    </row>
    <row r="85" spans="1:9" ht="15.75">
      <c r="A85" s="484" t="s">
        <v>150</v>
      </c>
      <c r="B85" s="485"/>
      <c r="C85" s="84">
        <f t="shared" ref="C85:H85" si="4">C6+C13+C16+C40+C41+C48+C49+C50+C51+C52+C53+C54+C55+C56+C57+C58+C59+C60+C61+C62+C63+C64+C65+C66+C67+C68+C69+C70+C71+C72+C73+C83+C84</f>
        <v>2743806.18</v>
      </c>
      <c r="D85" s="84">
        <f t="shared" si="4"/>
        <v>136000</v>
      </c>
      <c r="E85" s="84">
        <f t="shared" si="4"/>
        <v>0</v>
      </c>
      <c r="F85" s="84">
        <f t="shared" si="4"/>
        <v>116363805.04599999</v>
      </c>
      <c r="G85" s="84">
        <f t="shared" si="4"/>
        <v>53051.87</v>
      </c>
      <c r="H85" s="84">
        <f t="shared" si="4"/>
        <v>119296663.09599997</v>
      </c>
      <c r="I85" s="95"/>
    </row>
    <row r="86" spans="1:9">
      <c r="A86" s="96"/>
      <c r="B86" s="96"/>
      <c r="C86" s="96"/>
      <c r="D86" s="96"/>
      <c r="E86" s="96"/>
      <c r="F86" s="96"/>
      <c r="G86" s="96"/>
      <c r="H86" s="96"/>
    </row>
    <row r="87" spans="1:9">
      <c r="H87" s="97"/>
    </row>
    <row r="88" spans="1:9">
      <c r="H88" s="98"/>
    </row>
  </sheetData>
  <mergeCells count="16">
    <mergeCell ref="E46:E47"/>
    <mergeCell ref="H46:H47"/>
    <mergeCell ref="A85:B85"/>
    <mergeCell ref="A7:A12"/>
    <mergeCell ref="A17:A27"/>
    <mergeCell ref="A42:A43"/>
    <mergeCell ref="A46:A47"/>
    <mergeCell ref="B46:B47"/>
    <mergeCell ref="C46:C47"/>
    <mergeCell ref="A74:A82"/>
    <mergeCell ref="A1:H1"/>
    <mergeCell ref="A3:A4"/>
    <mergeCell ref="B3:B4"/>
    <mergeCell ref="C3:C4"/>
    <mergeCell ref="E3:E4"/>
    <mergeCell ref="H3:H4"/>
  </mergeCells>
  <pageMargins left="0.17" right="0.17" top="0.33" bottom="0.32" header="0.31496062992125984" footer="0.31496062992125984"/>
  <pageSetup paperSize="9" scale="84" orientation="landscape" r:id="rId1"/>
  <rowBreaks count="1" manualBreakCount="1">
    <brk id="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S35"/>
  <sheetViews>
    <sheetView rightToLeft="1" topLeftCell="A13" workbookViewId="0">
      <selection activeCell="P35" sqref="P35"/>
    </sheetView>
  </sheetViews>
  <sheetFormatPr defaultRowHeight="14.25"/>
  <cols>
    <col min="1" max="1" width="3.875" customWidth="1"/>
    <col min="2" max="2" width="23" customWidth="1"/>
    <col min="3" max="3" width="12" customWidth="1"/>
    <col min="5" max="5" width="4.25" customWidth="1"/>
    <col min="7" max="7" width="6.25" customWidth="1"/>
    <col min="8" max="8" width="6.625" customWidth="1"/>
    <col min="9" max="9" width="7.125" customWidth="1"/>
    <col min="10" max="10" width="7.75" customWidth="1"/>
    <col min="11" max="11" width="5.625" customWidth="1"/>
    <col min="12" max="12" width="6.625" customWidth="1"/>
    <col min="13" max="13" width="5.75" customWidth="1"/>
    <col min="14" max="14" width="7.5" customWidth="1"/>
    <col min="15" max="15" width="5.5" customWidth="1"/>
    <col min="16" max="16" width="7.625" customWidth="1"/>
    <col min="17" max="17" width="6.75" customWidth="1"/>
  </cols>
  <sheetData>
    <row r="1" spans="1:19" ht="20.25">
      <c r="A1" s="384" t="s">
        <v>185</v>
      </c>
      <c r="B1" s="384"/>
      <c r="C1" s="384"/>
      <c r="D1" s="384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</row>
    <row r="2" spans="1:19" ht="18.75">
      <c r="A2" s="393" t="s">
        <v>0</v>
      </c>
      <c r="B2" s="393"/>
      <c r="C2" s="2"/>
      <c r="D2" s="3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395"/>
      <c r="P2" s="395"/>
      <c r="Q2" s="395"/>
      <c r="R2" s="395"/>
      <c r="S2" s="395"/>
    </row>
    <row r="3" spans="1:19" ht="15.75">
      <c r="A3" s="386" t="s">
        <v>1</v>
      </c>
      <c r="B3" s="386" t="s">
        <v>2</v>
      </c>
      <c r="C3" s="211" t="s">
        <v>3</v>
      </c>
      <c r="D3" s="355" t="s">
        <v>4</v>
      </c>
      <c r="E3" s="356"/>
      <c r="F3" s="355" t="s">
        <v>3</v>
      </c>
      <c r="G3" s="356"/>
      <c r="H3" s="389" t="s">
        <v>277</v>
      </c>
      <c r="I3" s="390"/>
      <c r="J3" s="390"/>
      <c r="K3" s="391"/>
      <c r="L3" s="389" t="s">
        <v>278</v>
      </c>
      <c r="M3" s="390"/>
      <c r="N3" s="390"/>
      <c r="O3" s="391"/>
      <c r="P3" s="355" t="s">
        <v>5</v>
      </c>
      <c r="Q3" s="356"/>
      <c r="R3" s="43"/>
      <c r="S3" s="43"/>
    </row>
    <row r="4" spans="1:19" ht="15.75">
      <c r="A4" s="387"/>
      <c r="B4" s="387"/>
      <c r="C4" s="212" t="s">
        <v>274</v>
      </c>
      <c r="D4" s="368" t="s">
        <v>275</v>
      </c>
      <c r="E4" s="392"/>
      <c r="F4" s="368" t="s">
        <v>276</v>
      </c>
      <c r="G4" s="392"/>
      <c r="H4" s="375" t="s">
        <v>6</v>
      </c>
      <c r="I4" s="376"/>
      <c r="J4" s="375" t="s">
        <v>7</v>
      </c>
      <c r="K4" s="376" t="s">
        <v>8</v>
      </c>
      <c r="L4" s="375" t="s">
        <v>9</v>
      </c>
      <c r="M4" s="376"/>
      <c r="N4" s="375" t="s">
        <v>8</v>
      </c>
      <c r="O4" s="376" t="s">
        <v>8</v>
      </c>
      <c r="P4" s="359"/>
      <c r="Q4" s="360"/>
      <c r="R4" s="43"/>
      <c r="S4" s="43"/>
    </row>
    <row r="5" spans="1:19" ht="15.75">
      <c r="A5" s="388"/>
      <c r="B5" s="388"/>
      <c r="C5" s="194" t="s">
        <v>10</v>
      </c>
      <c r="D5" s="373" t="s">
        <v>11</v>
      </c>
      <c r="E5" s="374"/>
      <c r="F5" s="373" t="s">
        <v>12</v>
      </c>
      <c r="G5" s="374"/>
      <c r="H5" s="373" t="s">
        <v>13</v>
      </c>
      <c r="I5" s="374"/>
      <c r="J5" s="373" t="s">
        <v>14</v>
      </c>
      <c r="K5" s="374" t="s">
        <v>13</v>
      </c>
      <c r="L5" s="373" t="s">
        <v>15</v>
      </c>
      <c r="M5" s="374"/>
      <c r="N5" s="373" t="s">
        <v>16</v>
      </c>
      <c r="O5" s="374"/>
      <c r="P5" s="195" t="s">
        <v>17</v>
      </c>
      <c r="Q5" s="195" t="s">
        <v>18</v>
      </c>
      <c r="R5" s="43"/>
      <c r="S5" s="43"/>
    </row>
    <row r="6" spans="1:19" ht="15.75">
      <c r="A6" s="196" t="s">
        <v>19</v>
      </c>
      <c r="B6" s="197" t="s">
        <v>20</v>
      </c>
      <c r="C6" s="198">
        <f>SUM(C7:C14)</f>
        <v>78075.28300000001</v>
      </c>
      <c r="D6" s="382">
        <f>SUM(D7:E14)</f>
        <v>90985.830000000016</v>
      </c>
      <c r="E6" s="383"/>
      <c r="F6" s="382">
        <f t="shared" ref="F6" si="0">SUM(F7:G14)</f>
        <v>77735.39899999999</v>
      </c>
      <c r="G6" s="383"/>
      <c r="H6" s="382">
        <f t="shared" ref="H6" si="1">SUM(H7:I14)</f>
        <v>107093.43900000001</v>
      </c>
      <c r="I6" s="383"/>
      <c r="J6" s="382">
        <f t="shared" ref="J6" si="2">SUM(J7:K14)</f>
        <v>104076.024</v>
      </c>
      <c r="K6" s="383"/>
      <c r="L6" s="363">
        <f t="shared" ref="L6" si="3">SUM(L7:M14)</f>
        <v>121738.49400000001</v>
      </c>
      <c r="M6" s="364"/>
      <c r="N6" s="363">
        <f t="shared" ref="N6" si="4">SUM(N7:O14)</f>
        <v>88325</v>
      </c>
      <c r="O6" s="364"/>
      <c r="P6" s="199">
        <f>(N6/H6-1)*100</f>
        <v>-17.525293029389044</v>
      </c>
      <c r="Q6" s="199">
        <f>(N6/J6-1)*100</f>
        <v>-15.134152319270001</v>
      </c>
      <c r="R6" s="7"/>
      <c r="S6" s="8"/>
    </row>
    <row r="7" spans="1:19" ht="15.75">
      <c r="A7" s="9"/>
      <c r="B7" s="10" t="s">
        <v>21</v>
      </c>
      <c r="C7" s="42">
        <f>'نفقات فعلية 2010'!C13</f>
        <v>47214.897000000004</v>
      </c>
      <c r="D7" s="378">
        <f>'منقح 2011'!C13</f>
        <v>58875.622000000003</v>
      </c>
      <c r="E7" s="379"/>
      <c r="F7" s="378">
        <f>'نفقات فعلية 2011'!C13</f>
        <v>47101.220999999998</v>
      </c>
      <c r="G7" s="379"/>
      <c r="H7" s="380">
        <f>'مصدق 2012'!C13</f>
        <v>78204.006999999998</v>
      </c>
      <c r="I7" s="381"/>
      <c r="J7" s="380">
        <f>'منقح 2012'!C13</f>
        <v>78191.592000000004</v>
      </c>
      <c r="K7" s="381"/>
      <c r="L7" s="350">
        <f>'مقترح 2013'!C14</f>
        <v>80870.423999999999</v>
      </c>
      <c r="M7" s="351"/>
      <c r="N7" s="402">
        <f>متفق2013!C14</f>
        <v>74538</v>
      </c>
      <c r="O7" s="403"/>
      <c r="P7" s="199">
        <f t="shared" ref="P7:P16" si="5">(N7/H7-1)*100</f>
        <v>-4.6877482889080113</v>
      </c>
      <c r="Q7" s="199">
        <f t="shared" ref="Q7:Q16" si="6">(N7/J7-1)*100</f>
        <v>-4.6726149277022007</v>
      </c>
      <c r="R7" s="7"/>
      <c r="S7" s="377"/>
    </row>
    <row r="8" spans="1:19" ht="15.75">
      <c r="A8" s="11"/>
      <c r="B8" s="10" t="s">
        <v>22</v>
      </c>
      <c r="C8" s="42">
        <f>'نفقات فعلية 2010'!D13</f>
        <v>22665.911</v>
      </c>
      <c r="D8" s="378">
        <f>'منقح 2011'!D13</f>
        <v>21123.111000000001</v>
      </c>
      <c r="E8" s="379"/>
      <c r="F8" s="378">
        <f>'نفقات فعلية 2011'!D13</f>
        <v>22214.560000000001</v>
      </c>
      <c r="G8" s="379"/>
      <c r="H8" s="380">
        <f>'مصدق 2012'!D13</f>
        <v>23024.21</v>
      </c>
      <c r="I8" s="381"/>
      <c r="J8" s="380">
        <f>'منقح 2012'!D13</f>
        <v>23014.075000000001</v>
      </c>
      <c r="K8" s="381"/>
      <c r="L8" s="350">
        <f>'مقترح 2013'!D14</f>
        <v>31849.599999999999</v>
      </c>
      <c r="M8" s="351"/>
      <c r="N8" s="350">
        <f>متفق2013!D14</f>
        <v>12061</v>
      </c>
      <c r="O8" s="351"/>
      <c r="P8" s="199">
        <f t="shared" si="5"/>
        <v>-47.616009409226201</v>
      </c>
      <c r="Q8" s="199">
        <f t="shared" si="6"/>
        <v>-47.59294040712043</v>
      </c>
      <c r="R8" s="7"/>
      <c r="S8" s="377"/>
    </row>
    <row r="9" spans="1:19" ht="15.75">
      <c r="A9" s="11"/>
      <c r="B9" s="10" t="s">
        <v>23</v>
      </c>
      <c r="C9" s="42">
        <f>'نفقات فعلية 2010'!E13</f>
        <v>0</v>
      </c>
      <c r="D9" s="378">
        <f>'منقح 2011'!E13</f>
        <v>0</v>
      </c>
      <c r="E9" s="379"/>
      <c r="F9" s="378">
        <f>'نفقات فعلية 2011'!E13</f>
        <v>0</v>
      </c>
      <c r="G9" s="379"/>
      <c r="H9" s="380">
        <f>'مصدق 2012'!E13</f>
        <v>0</v>
      </c>
      <c r="I9" s="381"/>
      <c r="J9" s="380">
        <f>'منقح 2012'!E13</f>
        <v>0</v>
      </c>
      <c r="K9" s="381"/>
      <c r="L9" s="350">
        <f>'مقترح 2013'!E14</f>
        <v>0</v>
      </c>
      <c r="M9" s="351"/>
      <c r="N9" s="350">
        <f>متفق2013!E14</f>
        <v>0</v>
      </c>
      <c r="O9" s="351"/>
      <c r="P9" s="199" t="e">
        <f t="shared" si="5"/>
        <v>#DIV/0!</v>
      </c>
      <c r="Q9" s="199" t="e">
        <f t="shared" si="6"/>
        <v>#DIV/0!</v>
      </c>
      <c r="R9" s="7"/>
      <c r="S9" s="377"/>
    </row>
    <row r="10" spans="1:19" ht="15.75">
      <c r="A10" s="11"/>
      <c r="B10" s="10" t="s">
        <v>24</v>
      </c>
      <c r="C10" s="42">
        <f>'نفقات فعلية 2010'!F13</f>
        <v>0</v>
      </c>
      <c r="D10" s="378">
        <f>'منقح 2011'!F13</f>
        <v>0</v>
      </c>
      <c r="E10" s="379"/>
      <c r="F10" s="378">
        <f>'نفقات فعلية 2011'!F13</f>
        <v>0</v>
      </c>
      <c r="G10" s="379"/>
      <c r="H10" s="380">
        <f>'مصدق 2012'!F13</f>
        <v>0</v>
      </c>
      <c r="I10" s="381"/>
      <c r="J10" s="380">
        <f>'منقح 2012'!F13</f>
        <v>0</v>
      </c>
      <c r="K10" s="381"/>
      <c r="L10" s="350">
        <f>'مقترح 2013'!F14</f>
        <v>0</v>
      </c>
      <c r="M10" s="351"/>
      <c r="N10" s="350">
        <f>متفق2013!F14</f>
        <v>0</v>
      </c>
      <c r="O10" s="351"/>
      <c r="P10" s="199" t="e">
        <f t="shared" si="5"/>
        <v>#DIV/0!</v>
      </c>
      <c r="Q10" s="199" t="e">
        <f t="shared" si="6"/>
        <v>#DIV/0!</v>
      </c>
      <c r="R10" s="7"/>
      <c r="S10" s="377"/>
    </row>
    <row r="11" spans="1:19" ht="15.75">
      <c r="A11" s="11"/>
      <c r="B11" s="10" t="s">
        <v>25</v>
      </c>
      <c r="C11" s="42">
        <f>'نفقات فعلية 2010'!G13</f>
        <v>0</v>
      </c>
      <c r="D11" s="378">
        <f>'منقح 2011'!G13</f>
        <v>7.1219999999999999</v>
      </c>
      <c r="E11" s="379"/>
      <c r="F11" s="378">
        <f>'نفقات فعلية 2011'!G13</f>
        <v>0</v>
      </c>
      <c r="G11" s="379"/>
      <c r="H11" s="380">
        <f>'مصدق 2012'!G13</f>
        <v>7.1219999999999999</v>
      </c>
      <c r="I11" s="381"/>
      <c r="J11" s="380">
        <f>'منقح 2012'!G13</f>
        <v>7.1219999999999999</v>
      </c>
      <c r="K11" s="381"/>
      <c r="L11" s="350">
        <f>'مقترح 2013'!G14</f>
        <v>18.87</v>
      </c>
      <c r="M11" s="351"/>
      <c r="N11" s="350">
        <f>متفق2013!G14</f>
        <v>12</v>
      </c>
      <c r="O11" s="351"/>
      <c r="P11" s="199">
        <f t="shared" si="5"/>
        <v>68.491996630160074</v>
      </c>
      <c r="Q11" s="199">
        <f t="shared" si="6"/>
        <v>68.491996630160074</v>
      </c>
      <c r="R11" s="7"/>
      <c r="S11" s="377"/>
    </row>
    <row r="12" spans="1:19" ht="15.75">
      <c r="A12" s="11"/>
      <c r="B12" s="10" t="s">
        <v>26</v>
      </c>
      <c r="C12" s="42">
        <f>'نفقات فعلية 2010'!H13</f>
        <v>4435.8010000000004</v>
      </c>
      <c r="D12" s="378">
        <f>'منقح 2011'!H13</f>
        <v>1475</v>
      </c>
      <c r="E12" s="379"/>
      <c r="F12" s="378">
        <f>'نفقات فعلية 2011'!H13</f>
        <v>273.39999999999998</v>
      </c>
      <c r="G12" s="379"/>
      <c r="H12" s="380">
        <f>'مصدق 2012'!H13</f>
        <v>3000</v>
      </c>
      <c r="I12" s="381"/>
      <c r="J12" s="380">
        <f>'منقح 2012'!H13</f>
        <v>0</v>
      </c>
      <c r="K12" s="381"/>
      <c r="L12" s="350">
        <f>'مقترح 2013'!H14</f>
        <v>0</v>
      </c>
      <c r="M12" s="351"/>
      <c r="N12" s="350">
        <f>متفق2013!H14</f>
        <v>0</v>
      </c>
      <c r="O12" s="351"/>
      <c r="P12" s="199">
        <f t="shared" si="5"/>
        <v>-100</v>
      </c>
      <c r="Q12" s="199" t="e">
        <f t="shared" si="6"/>
        <v>#DIV/0!</v>
      </c>
      <c r="R12" s="7"/>
      <c r="S12" s="377"/>
    </row>
    <row r="13" spans="1:19" ht="15.75">
      <c r="A13" s="11"/>
      <c r="B13" s="10" t="s">
        <v>27</v>
      </c>
      <c r="C13" s="42">
        <f>'نفقات فعلية 2010'!I13</f>
        <v>649.42899999999997</v>
      </c>
      <c r="D13" s="378">
        <f>'منقح 2011'!I13</f>
        <v>354.1</v>
      </c>
      <c r="E13" s="379"/>
      <c r="F13" s="378">
        <f>'نفقات فعلية 2011'!I13</f>
        <v>489.82399999999996</v>
      </c>
      <c r="G13" s="379"/>
      <c r="H13" s="380">
        <f>'مصدق 2012'!I13</f>
        <v>552.1</v>
      </c>
      <c r="I13" s="381"/>
      <c r="J13" s="380">
        <f>'منقح 2012'!I13</f>
        <v>557.23500000000001</v>
      </c>
      <c r="K13" s="381"/>
      <c r="L13" s="350">
        <f>'مقترح 2013'!I14</f>
        <v>771.6</v>
      </c>
      <c r="M13" s="351"/>
      <c r="N13" s="350">
        <f>متفق2013!I14</f>
        <v>672</v>
      </c>
      <c r="O13" s="351"/>
      <c r="P13" s="199">
        <f t="shared" si="5"/>
        <v>21.717080239087117</v>
      </c>
      <c r="Q13" s="199">
        <f t="shared" si="6"/>
        <v>20.595439984925569</v>
      </c>
      <c r="R13" s="7"/>
      <c r="S13" s="377"/>
    </row>
    <row r="14" spans="1:19" ht="15.75">
      <c r="A14" s="11"/>
      <c r="B14" s="12" t="s">
        <v>28</v>
      </c>
      <c r="C14" s="42">
        <f>'نفقات فعلية 2010'!J13</f>
        <v>3109.2449999999999</v>
      </c>
      <c r="D14" s="378">
        <f>'منقح 2011'!J13</f>
        <v>9150.875</v>
      </c>
      <c r="E14" s="379"/>
      <c r="F14" s="378">
        <f>'نفقات فعلية 2011'!J13</f>
        <v>7656.3940000000002</v>
      </c>
      <c r="G14" s="379"/>
      <c r="H14" s="380">
        <f>'مصدق 2012'!J13</f>
        <v>2306</v>
      </c>
      <c r="I14" s="381"/>
      <c r="J14" s="380">
        <f>'منقح 2012'!J13</f>
        <v>2306</v>
      </c>
      <c r="K14" s="381"/>
      <c r="L14" s="350">
        <f>'مقترح 2013'!J14</f>
        <v>8228</v>
      </c>
      <c r="M14" s="351"/>
      <c r="N14" s="350">
        <f>متفق2013!J14</f>
        <v>1042</v>
      </c>
      <c r="O14" s="351"/>
      <c r="P14" s="199">
        <f t="shared" si="5"/>
        <v>-54.813529921942759</v>
      </c>
      <c r="Q14" s="199">
        <f t="shared" si="6"/>
        <v>-54.813529921942759</v>
      </c>
      <c r="R14" s="7"/>
      <c r="S14" s="377"/>
    </row>
    <row r="15" spans="1:19" ht="15.75">
      <c r="A15" s="196" t="s">
        <v>29</v>
      </c>
      <c r="B15" s="200" t="s">
        <v>30</v>
      </c>
      <c r="C15" s="190">
        <f>'نفقات فعلية 2010'!N13</f>
        <v>75.356999999999999</v>
      </c>
      <c r="D15" s="382">
        <f>'منقح 2011'!N13</f>
        <v>11803</v>
      </c>
      <c r="E15" s="383"/>
      <c r="F15" s="382">
        <f>'نفقات فعلية 2011'!N13</f>
        <v>969.96399999999994</v>
      </c>
      <c r="G15" s="383"/>
      <c r="H15" s="396">
        <f>'مصدق 2012'!N13</f>
        <v>11062.1</v>
      </c>
      <c r="I15" s="397"/>
      <c r="J15" s="396">
        <f>'منقح 2012'!N13</f>
        <v>11062.1</v>
      </c>
      <c r="K15" s="397"/>
      <c r="L15" s="365">
        <f>'مقترح 2013'!N14</f>
        <v>11300</v>
      </c>
      <c r="M15" s="366"/>
      <c r="N15" s="365">
        <f>متفق2013!N14</f>
        <v>11300</v>
      </c>
      <c r="O15" s="366"/>
      <c r="P15" s="199">
        <f t="shared" si="5"/>
        <v>2.1505862358864869</v>
      </c>
      <c r="Q15" s="199">
        <f t="shared" si="6"/>
        <v>2.1505862358864869</v>
      </c>
      <c r="R15" s="7"/>
      <c r="S15" s="8"/>
    </row>
    <row r="16" spans="1:19" ht="15.75">
      <c r="A16" s="196" t="s">
        <v>31</v>
      </c>
      <c r="B16" s="200" t="s">
        <v>32</v>
      </c>
      <c r="C16" s="201">
        <f>C6+C15</f>
        <v>78150.640000000014</v>
      </c>
      <c r="D16" s="382">
        <f>D6+D15</f>
        <v>102788.83000000002</v>
      </c>
      <c r="E16" s="383"/>
      <c r="F16" s="382">
        <f t="shared" ref="F16" si="7">F6+F15</f>
        <v>78705.362999999983</v>
      </c>
      <c r="G16" s="383"/>
      <c r="H16" s="382">
        <f t="shared" ref="H16" si="8">H6+H15</f>
        <v>118155.53900000002</v>
      </c>
      <c r="I16" s="383"/>
      <c r="J16" s="382">
        <f t="shared" ref="J16" si="9">J6+J15</f>
        <v>115138.12400000001</v>
      </c>
      <c r="K16" s="383"/>
      <c r="L16" s="363">
        <f t="shared" ref="L16" si="10">L6+L15</f>
        <v>133038.49400000001</v>
      </c>
      <c r="M16" s="364"/>
      <c r="N16" s="363">
        <f t="shared" ref="N16" si="11">N6+N15</f>
        <v>99625</v>
      </c>
      <c r="O16" s="364"/>
      <c r="P16" s="199">
        <f t="shared" si="5"/>
        <v>-15.683174192959349</v>
      </c>
      <c r="Q16" s="199">
        <f t="shared" si="6"/>
        <v>-13.473490327148296</v>
      </c>
      <c r="R16" s="7"/>
      <c r="S16" s="8"/>
    </row>
    <row r="17" spans="1:19" ht="18.75">
      <c r="A17" s="398" t="s">
        <v>33</v>
      </c>
      <c r="B17" s="398"/>
      <c r="C17" s="398"/>
      <c r="D17" s="398"/>
      <c r="E17" s="398"/>
      <c r="F17" s="398"/>
      <c r="G17" s="398"/>
      <c r="H17" s="398"/>
      <c r="I17" s="398"/>
      <c r="J17" s="399"/>
      <c r="K17" s="399"/>
      <c r="L17" s="399"/>
      <c r="M17" s="399"/>
      <c r="N17" s="400"/>
      <c r="O17" s="400"/>
      <c r="P17" s="400"/>
      <c r="Q17" s="1"/>
      <c r="R17" s="14"/>
      <c r="S17" s="1"/>
    </row>
    <row r="18" spans="1:19" ht="15.75">
      <c r="A18" s="386" t="s">
        <v>1</v>
      </c>
      <c r="B18" s="355" t="s">
        <v>2</v>
      </c>
      <c r="C18" s="356"/>
      <c r="D18" s="355" t="s">
        <v>34</v>
      </c>
      <c r="E18" s="356"/>
      <c r="F18" s="375" t="s">
        <v>34</v>
      </c>
      <c r="G18" s="376"/>
      <c r="H18" s="375" t="s">
        <v>35</v>
      </c>
      <c r="I18" s="401"/>
      <c r="J18" s="375" t="s">
        <v>35</v>
      </c>
      <c r="K18" s="376"/>
      <c r="L18" s="356" t="s">
        <v>5</v>
      </c>
      <c r="M18" s="43"/>
      <c r="N18" s="43"/>
      <c r="O18" s="43"/>
      <c r="P18" s="43"/>
      <c r="Q18" s="367"/>
      <c r="R18" s="43"/>
      <c r="S18" s="43"/>
    </row>
    <row r="19" spans="1:19" ht="15.75">
      <c r="A19" s="387"/>
      <c r="B19" s="357"/>
      <c r="C19" s="358"/>
      <c r="D19" s="357" t="s">
        <v>279</v>
      </c>
      <c r="E19" s="358"/>
      <c r="F19" s="368" t="s">
        <v>36</v>
      </c>
      <c r="G19" s="392"/>
      <c r="H19" s="368" t="s">
        <v>280</v>
      </c>
      <c r="I19" s="369"/>
      <c r="J19" s="361" t="s">
        <v>281</v>
      </c>
      <c r="K19" s="362"/>
      <c r="L19" s="358"/>
      <c r="M19" s="43"/>
      <c r="N19" s="43"/>
      <c r="O19" s="43"/>
      <c r="P19" s="43"/>
      <c r="Q19" s="367"/>
      <c r="R19" s="43"/>
      <c r="S19" s="43"/>
    </row>
    <row r="20" spans="1:19" ht="15.75">
      <c r="A20" s="388"/>
      <c r="B20" s="359"/>
      <c r="C20" s="360"/>
      <c r="D20" s="359" t="s">
        <v>37</v>
      </c>
      <c r="E20" s="360"/>
      <c r="F20" s="370" t="s">
        <v>38</v>
      </c>
      <c r="G20" s="371"/>
      <c r="H20" s="370" t="s">
        <v>12</v>
      </c>
      <c r="I20" s="372"/>
      <c r="J20" s="373" t="s">
        <v>39</v>
      </c>
      <c r="K20" s="374"/>
      <c r="L20" s="202" t="s">
        <v>40</v>
      </c>
      <c r="M20" s="43"/>
      <c r="N20" s="26"/>
      <c r="O20" s="26"/>
      <c r="P20" s="26"/>
      <c r="Q20" s="25"/>
      <c r="R20" s="43"/>
      <c r="S20" s="43"/>
    </row>
    <row r="21" spans="1:19" ht="15.75">
      <c r="A21" s="15" t="s">
        <v>19</v>
      </c>
      <c r="B21" s="343" t="s">
        <v>41</v>
      </c>
      <c r="C21" s="344"/>
      <c r="D21" s="348">
        <f>'ايراد فعلي 2010'!C13</f>
        <v>1008.88</v>
      </c>
      <c r="E21" s="349"/>
      <c r="F21" s="350">
        <f>ايرادفعلي2011!C13</f>
        <v>924.44200000000001</v>
      </c>
      <c r="G21" s="351"/>
      <c r="H21" s="350">
        <f>مخطط2012!C13</f>
        <v>1005</v>
      </c>
      <c r="I21" s="351"/>
      <c r="J21" s="334">
        <f>مخطط2013!C13</f>
        <v>1014</v>
      </c>
      <c r="K21" s="335"/>
      <c r="L21" s="203">
        <f>(J21/H21-1)*100</f>
        <v>0.89552238805969964</v>
      </c>
      <c r="M21" s="43"/>
      <c r="N21" s="25"/>
      <c r="O21" s="25"/>
      <c r="P21" s="25"/>
      <c r="Q21" s="28"/>
      <c r="R21" s="7"/>
      <c r="S21" s="8"/>
    </row>
    <row r="22" spans="1:19" ht="15.75">
      <c r="A22" s="15" t="s">
        <v>29</v>
      </c>
      <c r="B22" s="343" t="s">
        <v>42</v>
      </c>
      <c r="C22" s="344"/>
      <c r="D22" s="348">
        <f>'ايراد فعلي 2010'!D13</f>
        <v>0</v>
      </c>
      <c r="E22" s="349"/>
      <c r="F22" s="350">
        <f>ايرادفعلي2011!D13</f>
        <v>0</v>
      </c>
      <c r="G22" s="351"/>
      <c r="H22" s="350">
        <f>مخطط2012!D13</f>
        <v>0</v>
      </c>
      <c r="I22" s="351"/>
      <c r="J22" s="334">
        <f>مخطط2013!D13</f>
        <v>0</v>
      </c>
      <c r="K22" s="335"/>
      <c r="L22" s="203" t="e">
        <f t="shared" ref="L22:L26" si="12">(J22/H22-1)*100</f>
        <v>#DIV/0!</v>
      </c>
      <c r="M22" s="43"/>
      <c r="N22" s="25"/>
      <c r="O22" s="25"/>
      <c r="P22" s="25"/>
      <c r="Q22" s="28"/>
      <c r="R22" s="7"/>
      <c r="S22" s="8"/>
    </row>
    <row r="23" spans="1:19" ht="15.75">
      <c r="A23" s="15" t="s">
        <v>31</v>
      </c>
      <c r="B23" s="343" t="s">
        <v>43</v>
      </c>
      <c r="C23" s="344"/>
      <c r="D23" s="348">
        <f>'ايراد فعلي 2010'!E13</f>
        <v>0</v>
      </c>
      <c r="E23" s="349"/>
      <c r="F23" s="350">
        <f>ايرادفعلي2011!E13</f>
        <v>0</v>
      </c>
      <c r="G23" s="351"/>
      <c r="H23" s="350">
        <f>مخطط2012!E13</f>
        <v>0</v>
      </c>
      <c r="I23" s="351"/>
      <c r="J23" s="334">
        <f>مخطط2013!E13</f>
        <v>0</v>
      </c>
      <c r="K23" s="335"/>
      <c r="L23" s="203" t="e">
        <f t="shared" si="12"/>
        <v>#DIV/0!</v>
      </c>
      <c r="M23" s="43"/>
      <c r="N23" s="25"/>
      <c r="O23" s="25"/>
      <c r="P23" s="25"/>
      <c r="Q23" s="28"/>
      <c r="R23" s="7"/>
      <c r="S23" s="8"/>
    </row>
    <row r="24" spans="1:19" ht="15.75">
      <c r="A24" s="15" t="s">
        <v>44</v>
      </c>
      <c r="B24" s="343" t="s">
        <v>45</v>
      </c>
      <c r="C24" s="344"/>
      <c r="D24" s="348">
        <f>'ايراد فعلي 2010'!F13</f>
        <v>199.47200000000001</v>
      </c>
      <c r="E24" s="349"/>
      <c r="F24" s="350">
        <f>ايرادفعلي2011!F13</f>
        <v>182.57399999999998</v>
      </c>
      <c r="G24" s="351"/>
      <c r="H24" s="350">
        <f>مخطط2012!F13</f>
        <v>491</v>
      </c>
      <c r="I24" s="351"/>
      <c r="J24" s="334">
        <f>مخطط2013!F13</f>
        <v>354.3</v>
      </c>
      <c r="K24" s="335"/>
      <c r="L24" s="203">
        <f t="shared" si="12"/>
        <v>-27.841140529531561</v>
      </c>
      <c r="M24" s="43"/>
      <c r="N24" s="25"/>
      <c r="O24" s="25"/>
      <c r="P24" s="25"/>
      <c r="Q24" s="28"/>
      <c r="R24" s="7"/>
      <c r="S24" s="8"/>
    </row>
    <row r="25" spans="1:19" ht="15.75">
      <c r="A25" s="15" t="s">
        <v>46</v>
      </c>
      <c r="B25" s="343" t="s">
        <v>47</v>
      </c>
      <c r="C25" s="344"/>
      <c r="D25" s="348">
        <f>'ايراد فعلي 2010'!G13</f>
        <v>0</v>
      </c>
      <c r="E25" s="349"/>
      <c r="F25" s="350">
        <f>ايرادفعلي2011!G13</f>
        <v>0</v>
      </c>
      <c r="G25" s="351"/>
      <c r="H25" s="350">
        <f>مخطط2012!G13</f>
        <v>0</v>
      </c>
      <c r="I25" s="351"/>
      <c r="J25" s="334">
        <f>مخطط2013!G13</f>
        <v>0</v>
      </c>
      <c r="K25" s="335"/>
      <c r="L25" s="203" t="e">
        <f t="shared" si="12"/>
        <v>#DIV/0!</v>
      </c>
      <c r="M25" s="43"/>
      <c r="N25" s="25"/>
      <c r="O25" s="25"/>
      <c r="P25" s="25"/>
      <c r="Q25" s="28"/>
      <c r="R25" s="7"/>
      <c r="S25" s="8"/>
    </row>
    <row r="26" spans="1:19" ht="15.75">
      <c r="A26" s="352" t="s">
        <v>48</v>
      </c>
      <c r="B26" s="353"/>
      <c r="C26" s="354"/>
      <c r="D26" s="345">
        <f>SUM(D21:E25)</f>
        <v>1208.3520000000001</v>
      </c>
      <c r="E26" s="346"/>
      <c r="F26" s="345">
        <f t="shared" ref="F26" si="13">SUM(F21:G25)</f>
        <v>1107.0160000000001</v>
      </c>
      <c r="G26" s="346"/>
      <c r="H26" s="345">
        <f t="shared" ref="H26" si="14">SUM(H21:I25)</f>
        <v>1496</v>
      </c>
      <c r="I26" s="346"/>
      <c r="J26" s="345">
        <f t="shared" ref="J26" si="15">SUM(J21:K25)</f>
        <v>1368.3</v>
      </c>
      <c r="K26" s="346"/>
      <c r="L26" s="203">
        <f t="shared" si="12"/>
        <v>-8.5360962566845</v>
      </c>
      <c r="M26" s="43"/>
      <c r="N26" s="27"/>
      <c r="O26" s="27"/>
      <c r="P26" s="27"/>
      <c r="Q26" s="28"/>
      <c r="R26" s="7"/>
      <c r="S26" s="7"/>
    </row>
    <row r="27" spans="1:19" ht="18">
      <c r="A27" s="347" t="s">
        <v>49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1"/>
    </row>
    <row r="28" spans="1:19">
      <c r="A28" s="336" t="s">
        <v>64</v>
      </c>
      <c r="B28" s="337"/>
      <c r="C28" s="338"/>
      <c r="D28" s="206" t="s">
        <v>50</v>
      </c>
      <c r="E28" s="206" t="s">
        <v>51</v>
      </c>
      <c r="F28" s="206" t="s">
        <v>52</v>
      </c>
      <c r="G28" s="206" t="s">
        <v>53</v>
      </c>
      <c r="H28" s="206" t="s">
        <v>54</v>
      </c>
      <c r="I28" s="206" t="s">
        <v>55</v>
      </c>
      <c r="J28" s="206" t="s">
        <v>56</v>
      </c>
      <c r="K28" s="206" t="s">
        <v>57</v>
      </c>
      <c r="L28" s="206" t="s">
        <v>58</v>
      </c>
      <c r="M28" s="206" t="s">
        <v>59</v>
      </c>
      <c r="N28" s="206" t="s">
        <v>60</v>
      </c>
      <c r="O28" s="206" t="s">
        <v>61</v>
      </c>
      <c r="P28" s="207" t="s">
        <v>62</v>
      </c>
      <c r="Q28" s="17"/>
      <c r="R28" s="22"/>
      <c r="S28" s="1"/>
    </row>
    <row r="29" spans="1:19">
      <c r="A29" s="339"/>
      <c r="B29" s="340"/>
      <c r="C29" s="341"/>
      <c r="D29" s="140">
        <v>50</v>
      </c>
      <c r="E29" s="140">
        <v>22</v>
      </c>
      <c r="F29" s="140">
        <v>23</v>
      </c>
      <c r="G29" s="140">
        <v>37</v>
      </c>
      <c r="H29" s="140">
        <v>41</v>
      </c>
      <c r="I29" s="140">
        <v>50</v>
      </c>
      <c r="J29" s="140">
        <v>63</v>
      </c>
      <c r="K29" s="140">
        <v>80</v>
      </c>
      <c r="L29" s="140">
        <v>142</v>
      </c>
      <c r="M29" s="140">
        <v>152</v>
      </c>
      <c r="N29" s="140">
        <v>127</v>
      </c>
      <c r="O29" s="140">
        <v>189</v>
      </c>
      <c r="P29" s="208">
        <f>SUM(D29:O29)</f>
        <v>976</v>
      </c>
      <c r="Q29" s="31"/>
      <c r="R29" s="23"/>
      <c r="S29" s="1"/>
    </row>
    <row r="30" spans="1:19" ht="15">
      <c r="A30" s="21"/>
      <c r="B30" s="21"/>
      <c r="C30" s="2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20"/>
      <c r="R30" s="23"/>
      <c r="S30" s="1"/>
    </row>
    <row r="31" spans="1:19">
      <c r="A31" s="336" t="s">
        <v>282</v>
      </c>
      <c r="B31" s="337"/>
      <c r="C31" s="338"/>
      <c r="D31" s="206" t="s">
        <v>50</v>
      </c>
      <c r="E31" s="206" t="s">
        <v>51</v>
      </c>
      <c r="F31" s="206" t="s">
        <v>52</v>
      </c>
      <c r="G31" s="206" t="s">
        <v>53</v>
      </c>
      <c r="H31" s="206" t="s">
        <v>54</v>
      </c>
      <c r="I31" s="206" t="s">
        <v>55</v>
      </c>
      <c r="J31" s="206" t="s">
        <v>56</v>
      </c>
      <c r="K31" s="206" t="s">
        <v>57</v>
      </c>
      <c r="L31" s="206" t="s">
        <v>58</v>
      </c>
      <c r="M31" s="206" t="s">
        <v>59</v>
      </c>
      <c r="N31" s="206" t="s">
        <v>60</v>
      </c>
      <c r="O31" s="206" t="s">
        <v>61</v>
      </c>
      <c r="P31" s="207" t="s">
        <v>62</v>
      </c>
      <c r="Q31" s="17"/>
      <c r="R31" s="22"/>
      <c r="S31" s="1"/>
    </row>
    <row r="32" spans="1:19">
      <c r="A32" s="339"/>
      <c r="B32" s="340"/>
      <c r="C32" s="341"/>
      <c r="D32" s="140">
        <v>50</v>
      </c>
      <c r="E32" s="140">
        <v>22</v>
      </c>
      <c r="F32" s="140">
        <v>23</v>
      </c>
      <c r="G32" s="140">
        <v>38</v>
      </c>
      <c r="H32" s="140">
        <v>41</v>
      </c>
      <c r="I32" s="140">
        <v>49</v>
      </c>
      <c r="J32" s="140">
        <v>68</v>
      </c>
      <c r="K32" s="140">
        <v>77</v>
      </c>
      <c r="L32" s="140">
        <v>342</v>
      </c>
      <c r="M32" s="140">
        <v>153</v>
      </c>
      <c r="N32" s="140">
        <v>124</v>
      </c>
      <c r="O32" s="140">
        <v>188</v>
      </c>
      <c r="P32" s="208">
        <f>SUM(D32:O32)</f>
        <v>1175</v>
      </c>
      <c r="Q32" s="31"/>
      <c r="R32" s="23"/>
      <c r="S32" s="1"/>
    </row>
    <row r="33" spans="1:19" ht="15.75">
      <c r="A33" s="342"/>
      <c r="B33" s="342"/>
      <c r="C33" s="34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2"/>
      <c r="R33" s="1"/>
      <c r="S33" s="1"/>
    </row>
    <row r="34" spans="1:19" ht="15.75">
      <c r="A34" s="336" t="s">
        <v>283</v>
      </c>
      <c r="B34" s="337"/>
      <c r="C34" s="338"/>
      <c r="D34" s="204" t="s">
        <v>50</v>
      </c>
      <c r="E34" s="204" t="s">
        <v>51</v>
      </c>
      <c r="F34" s="204" t="s">
        <v>52</v>
      </c>
      <c r="G34" s="204" t="s">
        <v>53</v>
      </c>
      <c r="H34" s="204" t="s">
        <v>54</v>
      </c>
      <c r="I34" s="204" t="s">
        <v>55</v>
      </c>
      <c r="J34" s="204" t="s">
        <v>56</v>
      </c>
      <c r="K34" s="204" t="s">
        <v>57</v>
      </c>
      <c r="L34" s="204" t="s">
        <v>58</v>
      </c>
      <c r="M34" s="204" t="s">
        <v>59</v>
      </c>
      <c r="N34" s="204" t="s">
        <v>60</v>
      </c>
      <c r="O34" s="204" t="s">
        <v>61</v>
      </c>
      <c r="P34" s="205" t="s">
        <v>62</v>
      </c>
      <c r="Q34" s="17"/>
      <c r="R34" s="1"/>
      <c r="S34" s="24"/>
    </row>
    <row r="35" spans="1:19" ht="15.75">
      <c r="A35" s="339"/>
      <c r="B35" s="340"/>
      <c r="C35" s="341"/>
      <c r="D35" s="158">
        <f>'جدول رقم(1)2013'!C13</f>
        <v>50</v>
      </c>
      <c r="E35" s="158">
        <f>'جدول رقم(1)2013'!D13</f>
        <v>22</v>
      </c>
      <c r="F35" s="158">
        <f>'جدول رقم(1)2013'!E13</f>
        <v>23</v>
      </c>
      <c r="G35" s="158">
        <f>'جدول رقم(1)2013'!F13</f>
        <v>38</v>
      </c>
      <c r="H35" s="158">
        <f>'جدول رقم(1)2013'!G13</f>
        <v>42</v>
      </c>
      <c r="I35" s="158">
        <f>'جدول رقم(1)2013'!H13</f>
        <v>52</v>
      </c>
      <c r="J35" s="158">
        <f>'جدول رقم(1)2013'!I13</f>
        <v>72</v>
      </c>
      <c r="K35" s="158">
        <f>'جدول رقم(1)2013'!J13</f>
        <v>83</v>
      </c>
      <c r="L35" s="158">
        <f>'جدول رقم(1)2013'!K13</f>
        <v>346</v>
      </c>
      <c r="M35" s="158">
        <f>'جدول رقم(1)2013'!L13</f>
        <v>136</v>
      </c>
      <c r="N35" s="158">
        <f>'جدول رقم(1)2013'!M13</f>
        <v>124</v>
      </c>
      <c r="O35" s="158">
        <f>'جدول رقم(1)2013'!N13</f>
        <v>194</v>
      </c>
      <c r="P35" s="209">
        <f>SUM(D35:O35)</f>
        <v>1182</v>
      </c>
      <c r="Q35" s="31">
        <v>27</v>
      </c>
      <c r="R35" s="1"/>
      <c r="S35" s="24"/>
    </row>
  </sheetData>
  <sheetProtection password="CC06" sheet="1" objects="1" scenarios="1"/>
  <mergeCells count="142">
    <mergeCell ref="P3:Q4"/>
    <mergeCell ref="D4:E4"/>
    <mergeCell ref="F4:G4"/>
    <mergeCell ref="H4:I4"/>
    <mergeCell ref="J4:K4"/>
    <mergeCell ref="L4:M4"/>
    <mergeCell ref="N4:O4"/>
    <mergeCell ref="A1:D1"/>
    <mergeCell ref="E1:S1"/>
    <mergeCell ref="A2:B2"/>
    <mergeCell ref="E2:S2"/>
    <mergeCell ref="A3:A5"/>
    <mergeCell ref="B3:B5"/>
    <mergeCell ref="D3:E3"/>
    <mergeCell ref="F3:G3"/>
    <mergeCell ref="H3:K3"/>
    <mergeCell ref="L3:O3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5:O5"/>
    <mergeCell ref="S7:S14"/>
    <mergeCell ref="D8:E8"/>
    <mergeCell ref="F8:G8"/>
    <mergeCell ref="H8:I8"/>
    <mergeCell ref="J8:K8"/>
    <mergeCell ref="L8:M8"/>
    <mergeCell ref="N8:O8"/>
    <mergeCell ref="D9:E9"/>
    <mergeCell ref="F9:G9"/>
    <mergeCell ref="H9:I9"/>
    <mergeCell ref="D7:E7"/>
    <mergeCell ref="F7:G7"/>
    <mergeCell ref="H7:I7"/>
    <mergeCell ref="J7:K7"/>
    <mergeCell ref="L7:M7"/>
    <mergeCell ref="N7:O7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A17:P17"/>
    <mergeCell ref="A18:A20"/>
    <mergeCell ref="B18:C20"/>
    <mergeCell ref="D18:E18"/>
    <mergeCell ref="F18:G18"/>
    <mergeCell ref="H18:I18"/>
    <mergeCell ref="J18:K18"/>
    <mergeCell ref="L18:L19"/>
    <mergeCell ref="D16:E16"/>
    <mergeCell ref="F16:G16"/>
    <mergeCell ref="H16:I16"/>
    <mergeCell ref="J16:K16"/>
    <mergeCell ref="L16:M16"/>
    <mergeCell ref="N16:O16"/>
    <mergeCell ref="Q18:Q19"/>
    <mergeCell ref="D19:E19"/>
    <mergeCell ref="F19:G19"/>
    <mergeCell ref="H19:I19"/>
    <mergeCell ref="J19:K19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A27:R27"/>
    <mergeCell ref="A28:C29"/>
    <mergeCell ref="A31:C32"/>
    <mergeCell ref="A33:C33"/>
    <mergeCell ref="A34:C35"/>
    <mergeCell ref="B25:C25"/>
    <mergeCell ref="D25:E25"/>
    <mergeCell ref="F25:G25"/>
    <mergeCell ref="H25:I25"/>
    <mergeCell ref="J25:K25"/>
    <mergeCell ref="A26:C26"/>
    <mergeCell ref="D26:E26"/>
    <mergeCell ref="F26:G26"/>
    <mergeCell ref="H26:I26"/>
    <mergeCell ref="J26:K26"/>
  </mergeCells>
  <pageMargins left="0.18" right="0.17" top="0.39" bottom="0.3" header="0.31496062992125984" footer="0.31496062992125984"/>
  <pageSetup paperSize="9" scale="99" orientation="landscape" r:id="rId1"/>
  <colBreaks count="1" manualBreakCount="1">
    <brk id="1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36e90f3-28f6-43a2-9886-69104c66b47c">VMCDCHTSR4DK-1797567310-670</_dlc_DocId>
    <_dlc_DocIdUrl xmlns="536e90f3-28f6-43a2-9886-69104c66b47c">
      <Url>http://cms-mof/_layouts/DocIdRedir.aspx?ID=VMCDCHTSR4DK-1797567310-670</Url>
      <Description>VMCDCHTSR4DK-1797567310-670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02D1D686404192CB572C2CAAAC32" ma:contentTypeVersion="1" ma:contentTypeDescription="Create a new document." ma:contentTypeScope="" ma:versionID="5e995d3125130d9e15c15229215499c8">
  <xsd:schema xmlns:xsd="http://www.w3.org/2001/XMLSchema" xmlns:xs="http://www.w3.org/2001/XMLSchema" xmlns:p="http://schemas.microsoft.com/office/2006/metadata/properties" xmlns:ns1="http://schemas.microsoft.com/sharepoint/v3" xmlns:ns2="536e90f3-28f6-43a2-9886-69104c66b47c" targetNamespace="http://schemas.microsoft.com/office/2006/metadata/properties" ma:root="true" ma:fieldsID="55da2c33495ab5c7a95f6366e55b278d" ns1:_="" ns2:_="">
    <xsd:import namespace="http://schemas.microsoft.com/sharepoint/v3"/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5FE899-03AF-488B-BC0A-731444F0003E}"/>
</file>

<file path=customXml/itemProps2.xml><?xml version="1.0" encoding="utf-8"?>
<ds:datastoreItem xmlns:ds="http://schemas.openxmlformats.org/officeDocument/2006/customXml" ds:itemID="{034EDB45-573E-4D4F-81CE-4620FAD76401}"/>
</file>

<file path=customXml/itemProps3.xml><?xml version="1.0" encoding="utf-8"?>
<ds:datastoreItem xmlns:ds="http://schemas.openxmlformats.org/officeDocument/2006/customXml" ds:itemID="{C8273500-7709-4A26-A7C1-2C8E09F7CA64}"/>
</file>

<file path=customXml/itemProps4.xml><?xml version="1.0" encoding="utf-8"?>
<ds:datastoreItem xmlns:ds="http://schemas.openxmlformats.org/officeDocument/2006/customXml" ds:itemID="{932A8949-68B7-4483-BC42-97CA25E71A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80</vt:i4>
      </vt:variant>
    </vt:vector>
  </HeadingPairs>
  <TitlesOfParts>
    <vt:vector size="168" baseType="lpstr">
      <vt:lpstr>مجلس النواب ( الاجمالي)</vt:lpstr>
      <vt:lpstr>مجلس النواب</vt:lpstr>
      <vt:lpstr>المسائلة والعدالة</vt:lpstr>
      <vt:lpstr>دعاوي الملكية</vt:lpstr>
      <vt:lpstr>مفتش الملكية</vt:lpstr>
      <vt:lpstr>الرقابة المالية</vt:lpstr>
      <vt:lpstr>هيئة النزاهة</vt:lpstr>
      <vt:lpstr>مفوضية الانسان</vt:lpstr>
      <vt:lpstr>رئاسة الجمهورية ( اجمالي)</vt:lpstr>
      <vt:lpstr>رئاسة الجمهورية </vt:lpstr>
      <vt:lpstr>المجمع العلمي</vt:lpstr>
      <vt:lpstr>مجلس الوزراء(اجمالي)</vt:lpstr>
      <vt:lpstr>امانة الوزراء</vt:lpstr>
      <vt:lpstr>رئاسة الوزراء</vt:lpstr>
      <vt:lpstr>شؤون الطاقة</vt:lpstr>
      <vt:lpstr>الشؤون الاقتصادية</vt:lpstr>
      <vt:lpstr>شؤون الخدمات</vt:lpstr>
      <vt:lpstr>الامن الوطني</vt:lpstr>
      <vt:lpstr>المصادر المشعة</vt:lpstr>
      <vt:lpstr>الوقف الشيعي</vt:lpstr>
      <vt:lpstr>مفتش الشيعي</vt:lpstr>
      <vt:lpstr>الوقف السني</vt:lpstr>
      <vt:lpstr>مفتش السني</vt:lpstr>
      <vt:lpstr>الوقف المسيحي</vt:lpstr>
      <vt:lpstr>مفتش المسيحي</vt:lpstr>
      <vt:lpstr>القائد العام</vt:lpstr>
      <vt:lpstr>جهاز المخابرات</vt:lpstr>
      <vt:lpstr>مفتش المخابرات</vt:lpstr>
      <vt:lpstr>نزع السلاح</vt:lpstr>
      <vt:lpstr>الوطنية للاستثمار</vt:lpstr>
      <vt:lpstr>الامام الاعظم</vt:lpstr>
      <vt:lpstr>الامام الكاظم</vt:lpstr>
      <vt:lpstr>مؤسسة الشهداء</vt:lpstr>
      <vt:lpstr>مفتش الشهداء</vt:lpstr>
      <vt:lpstr>الخارجية</vt:lpstr>
      <vt:lpstr>المالية ( اجمالي )</vt:lpstr>
      <vt:lpstr>دوائر المالية</vt:lpstr>
      <vt:lpstr>النشاط العام</vt:lpstr>
      <vt:lpstr>الداخلية</vt:lpstr>
      <vt:lpstr>العمل</vt:lpstr>
      <vt:lpstr>الصحة</vt:lpstr>
      <vt:lpstr>الدفاع</vt:lpstr>
      <vt:lpstr>العدل</vt:lpstr>
      <vt:lpstr>التربية</vt:lpstr>
      <vt:lpstr>الشباب والرياضة</vt:lpstr>
      <vt:lpstr>التجارة</vt:lpstr>
      <vt:lpstr>الثقافة</vt:lpstr>
      <vt:lpstr>النقل</vt:lpstr>
      <vt:lpstr>البلديات</vt:lpstr>
      <vt:lpstr>الاعمار</vt:lpstr>
      <vt:lpstr>الزراعة</vt:lpstr>
      <vt:lpstr>الموارد</vt:lpstr>
      <vt:lpstr>النفط</vt:lpstr>
      <vt:lpstr>التخطيط</vt:lpstr>
      <vt:lpstr>الصناعة</vt:lpstr>
      <vt:lpstr>التعليم </vt:lpstr>
      <vt:lpstr>الكهرباء</vt:lpstr>
      <vt:lpstr>العلوم</vt:lpstr>
      <vt:lpstr>الاتصالات</vt:lpstr>
      <vt:lpstr>البيئة</vt:lpstr>
      <vt:lpstr>المهجرين</vt:lpstr>
      <vt:lpstr>حقوق الانسان</vt:lpstr>
      <vt:lpstr>كردستان</vt:lpstr>
      <vt:lpstr>الدوائر غير مرتبطة</vt:lpstr>
      <vt:lpstr>مجالس المحافظات</vt:lpstr>
      <vt:lpstr>اجمالي المحافظات</vt:lpstr>
      <vt:lpstr> اجمالي هيئات الاستثمار </vt:lpstr>
      <vt:lpstr>الاوراق المالية</vt:lpstr>
      <vt:lpstr>المفوضية العليا</vt:lpstr>
      <vt:lpstr>المحكمة</vt:lpstr>
      <vt:lpstr>مفتش امانة بغداد</vt:lpstr>
      <vt:lpstr>مفتش مؤسسة السجناء</vt:lpstr>
      <vt:lpstr>مفتش البث والارسال</vt:lpstr>
      <vt:lpstr>مفتش هيئةالحج</vt:lpstr>
      <vt:lpstr>مجلس القضاء</vt:lpstr>
      <vt:lpstr>وزارة السياحة</vt:lpstr>
      <vt:lpstr>نفقات فعلية 2010</vt:lpstr>
      <vt:lpstr>منقح 2011</vt:lpstr>
      <vt:lpstr>نفقات فعلية 2011</vt:lpstr>
      <vt:lpstr>مصدق 2012</vt:lpstr>
      <vt:lpstr>منقح 2012</vt:lpstr>
      <vt:lpstr>مقترح 2013</vt:lpstr>
      <vt:lpstr>متفق2013</vt:lpstr>
      <vt:lpstr>جدول رقم(1)2013</vt:lpstr>
      <vt:lpstr>ايراد فعلي 2010</vt:lpstr>
      <vt:lpstr>ايرادفعلي2011</vt:lpstr>
      <vt:lpstr>مخطط2012</vt:lpstr>
      <vt:lpstr>مخطط2013</vt:lpstr>
      <vt:lpstr>' اجمالي هيئات الاستثمار '!Print_Area</vt:lpstr>
      <vt:lpstr>'اجمالي المحافظات'!Print_Area</vt:lpstr>
      <vt:lpstr>الاتصالات!Print_Area</vt:lpstr>
      <vt:lpstr>الاعمار!Print_Area</vt:lpstr>
      <vt:lpstr>'الامام الاعظم'!Print_Area</vt:lpstr>
      <vt:lpstr>'الامام الكاظم'!Print_Area</vt:lpstr>
      <vt:lpstr>'الامن الوطني'!Print_Area</vt:lpstr>
      <vt:lpstr>'الاوراق المالية'!Print_Area</vt:lpstr>
      <vt:lpstr>البلديات!Print_Area</vt:lpstr>
      <vt:lpstr>البيئة!Print_Area</vt:lpstr>
      <vt:lpstr>التجارة!Print_Area</vt:lpstr>
      <vt:lpstr>التخطيط!Print_Area</vt:lpstr>
      <vt:lpstr>التربية!Print_Area</vt:lpstr>
      <vt:lpstr>'التعليم '!Print_Area</vt:lpstr>
      <vt:lpstr>الثقافة!Print_Area</vt:lpstr>
      <vt:lpstr>الخارجية!Print_Area</vt:lpstr>
      <vt:lpstr>الداخلية!Print_Area</vt:lpstr>
      <vt:lpstr>الدفاع!Print_Area</vt:lpstr>
      <vt:lpstr>'الدوائر غير مرتبطة'!Print_Area</vt:lpstr>
      <vt:lpstr>'الرقابة المالية'!Print_Area</vt:lpstr>
      <vt:lpstr>الزراعة!Print_Area</vt:lpstr>
      <vt:lpstr>'الشؤون الاقتصادية'!Print_Area</vt:lpstr>
      <vt:lpstr>'الشباب والرياضة'!Print_Area</vt:lpstr>
      <vt:lpstr>الصحة!Print_Area</vt:lpstr>
      <vt:lpstr>الصناعة!Print_Area</vt:lpstr>
      <vt:lpstr>العدل!Print_Area</vt:lpstr>
      <vt:lpstr>العلوم!Print_Area</vt:lpstr>
      <vt:lpstr>العمل!Print_Area</vt:lpstr>
      <vt:lpstr>'القائد العام'!Print_Area</vt:lpstr>
      <vt:lpstr>الكهرباء!Print_Area</vt:lpstr>
      <vt:lpstr>'المالية ( اجمالي )'!Print_Area</vt:lpstr>
      <vt:lpstr>'المجمع العلمي'!Print_Area</vt:lpstr>
      <vt:lpstr>المحكمة!Print_Area</vt:lpstr>
      <vt:lpstr>'المسائلة والعدالة'!Print_Area</vt:lpstr>
      <vt:lpstr>'المصادر المشعة'!Print_Area</vt:lpstr>
      <vt:lpstr>'المفوضية العليا'!Print_Area</vt:lpstr>
      <vt:lpstr>المهجرين!Print_Area</vt:lpstr>
      <vt:lpstr>الموارد!Print_Area</vt:lpstr>
      <vt:lpstr>'النشاط العام'!Print_Area</vt:lpstr>
      <vt:lpstr>النفط!Print_Area</vt:lpstr>
      <vt:lpstr>النقل!Print_Area</vt:lpstr>
      <vt:lpstr>'الوطنية للاستثمار'!Print_Area</vt:lpstr>
      <vt:lpstr>'الوقف السني'!Print_Area</vt:lpstr>
      <vt:lpstr>'الوقف الشيعي'!Print_Area</vt:lpstr>
      <vt:lpstr>'الوقف المسيحي'!Print_Area</vt:lpstr>
      <vt:lpstr>'امانة الوزراء'!Print_Area</vt:lpstr>
      <vt:lpstr>'جدول رقم(1)2013'!Print_Area</vt:lpstr>
      <vt:lpstr>'جهاز المخابرات'!Print_Area</vt:lpstr>
      <vt:lpstr>'حقوق الانسان'!Print_Area</vt:lpstr>
      <vt:lpstr>'دعاوي الملكية'!Print_Area</vt:lpstr>
      <vt:lpstr>'دوائر المالية'!Print_Area</vt:lpstr>
      <vt:lpstr>'رئاسة الجمهورية '!Print_Area</vt:lpstr>
      <vt:lpstr>'رئاسة الجمهورية ( اجمالي)'!Print_Area</vt:lpstr>
      <vt:lpstr>'رئاسة الوزراء'!Print_Area</vt:lpstr>
      <vt:lpstr>'شؤون الخدمات'!Print_Area</vt:lpstr>
      <vt:lpstr>'شؤون الطاقة'!Print_Area</vt:lpstr>
      <vt:lpstr>كردستان!Print_Area</vt:lpstr>
      <vt:lpstr>'مؤسسة الشهداء'!Print_Area</vt:lpstr>
      <vt:lpstr>'مجالس المحافظات'!Print_Area</vt:lpstr>
      <vt:lpstr>'مجلس القضاء'!Print_Area</vt:lpstr>
      <vt:lpstr>'مجلس النواب'!Print_Area</vt:lpstr>
      <vt:lpstr>'مجلس النواب ( الاجمالي)'!Print_Area</vt:lpstr>
      <vt:lpstr>'مجلس الوزراء(اجمالي)'!Print_Area</vt:lpstr>
      <vt:lpstr>'مصدق 2012'!Print_Area</vt:lpstr>
      <vt:lpstr>'مفتش البث والارسال'!Print_Area</vt:lpstr>
      <vt:lpstr>'مفتش السني'!Print_Area</vt:lpstr>
      <vt:lpstr>'مفتش الشهداء'!Print_Area</vt:lpstr>
      <vt:lpstr>'مفتش الشيعي'!Print_Area</vt:lpstr>
      <vt:lpstr>'مفتش المخابرات'!Print_Area</vt:lpstr>
      <vt:lpstr>'مفتش المسيحي'!Print_Area</vt:lpstr>
      <vt:lpstr>'مفتش الملكية'!Print_Area</vt:lpstr>
      <vt:lpstr>'مفتش امانة بغداد'!Print_Area</vt:lpstr>
      <vt:lpstr>'مفتش مؤسسة السجناء'!Print_Area</vt:lpstr>
      <vt:lpstr>'مفتش هيئةالحج'!Print_Area</vt:lpstr>
      <vt:lpstr>'مفوضية الانسان'!Print_Area</vt:lpstr>
      <vt:lpstr>'مقترح 2013'!Print_Area</vt:lpstr>
      <vt:lpstr>'نزع السلاح'!Print_Area</vt:lpstr>
      <vt:lpstr>'نفقات فعلية 2010'!Print_Area</vt:lpstr>
      <vt:lpstr>'هيئة النزاهة'!Print_Area</vt:lpstr>
      <vt:lpstr>'وزارة السياحة'!Print_Area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XP</dc:creator>
  <cp:lastModifiedBy>XP</cp:lastModifiedBy>
  <cp:lastPrinted>2012-12-17T04:43:45Z</cp:lastPrinted>
  <dcterms:created xsi:type="dcterms:W3CDTF">2011-07-05T07:59:11Z</dcterms:created>
  <dcterms:modified xsi:type="dcterms:W3CDTF">2013-04-15T07:04:17Z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0x0101007CFB02D1D686404192CB572C2CAAAC32</vt:lpwstr>
  </property>
  <property fmtid="{D5CDD505-2E9C-101B-9397-08002B2CF9AE}" pid="3" name="_dlc_DocIdItemGuid">
    <vt:lpwstr>6bf1c1e4-f4f8-42e7-be76-8492b9ee71ce</vt:lpwstr>
  </property>
</Properties>
</file>